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_10" sheetId="1" r:id="rId1"/>
  </sheets>
  <definedNames>
    <definedName name="_xlnm.Print_Titles" localSheetId="0">'Приложение_10'!$14:$15</definedName>
    <definedName name="_xlnm.Print_Area" localSheetId="0">'Приложение_10'!$A$1:$J$374</definedName>
  </definedNames>
  <calcPr fullCalcOnLoad="1"/>
</workbook>
</file>

<file path=xl/sharedStrings.xml><?xml version="1.0" encoding="utf-8"?>
<sst xmlns="http://schemas.openxmlformats.org/spreadsheetml/2006/main" count="716" uniqueCount="706">
  <si>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</si>
  <si>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</si>
  <si>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</si>
  <si>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</si>
  <si>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</si>
  <si>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</si>
  <si>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</si>
  <si>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</si>
  <si>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</si>
  <si>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</si>
  <si>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</si>
  <si>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</si>
  <si>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</si>
  <si>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</si>
  <si>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</si>
  <si>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</si>
  <si>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</si>
  <si>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</si>
  <si>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</si>
  <si>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</si>
  <si>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</si>
  <si>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</si>
  <si>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</si>
  <si>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</si>
  <si>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</si>
  <si>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</si>
  <si>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</si>
  <si>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</si>
  <si>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</si>
  <si>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</si>
  <si>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</si>
  <si>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</si>
  <si>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</si>
  <si>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</si>
  <si>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</si>
  <si>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</si>
  <si>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</si>
  <si>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</si>
  <si>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</si>
  <si>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</si>
  <si>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</si>
  <si>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</si>
  <si>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</si>
  <si>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</si>
  <si>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</si>
  <si>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</si>
  <si>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</si>
  <si>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</si>
  <si>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</si>
  <si>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</si>
  <si>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</si>
  <si>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</si>
  <si>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</si>
  <si>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</si>
  <si>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</si>
  <si>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</si>
  <si>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</si>
  <si>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</si>
  <si>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 бюджетам государственных внебюджетных фондов</t>
  </si>
  <si>
    <t>Условно утвержденные расходы</t>
  </si>
  <si>
    <t xml:space="preserve">  </t>
  </si>
  <si>
    <t>2010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</si>
  <si>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</si>
  <si>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</si>
  <si>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</si>
  <si>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</si>
  <si>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</si>
  <si>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</si>
  <si>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</si>
  <si>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</si>
  <si>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</si>
  <si>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</si>
  <si>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</si>
  <si>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</si>
  <si>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</si>
  <si>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</si>
  <si>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</si>
  <si>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</si>
  <si>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</si>
  <si>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</si>
  <si>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</si>
  <si>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</si>
  <si>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</si>
  <si>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</si>
  <si>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</si>
  <si>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</si>
  <si>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</si>
  <si>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</si>
  <si>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</si>
  <si>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</si>
  <si>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</si>
  <si>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</si>
  <si>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</si>
  <si>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</si>
  <si>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000 1 03 02010 01 0000 110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</si>
  <si>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</si>
  <si>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</si>
  <si>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</si>
  <si>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000 1 03 02020 01 0000 110</t>
  </si>
  <si>
    <t>Акцизы на спиртосодержащую продукцию, производимую на территории Российской Федерации</t>
  </si>
  <si>
    <t>000 1 03 02090 01 0000 110</t>
  </si>
  <si>
    <t>Акцизы на вина, производимые на территории Российской Федерации</t>
  </si>
  <si>
    <t>000 1 03 02100 01 0000 110</t>
  </si>
  <si>
    <t>Акцизы на пиво, производимое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</si>
  <si>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</si>
  <si>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</si>
  <si>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000 1 03 02150 01 0000 110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</si>
  <si>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</si>
  <si>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</si>
  <si>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</si>
  <si>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</si>
  <si>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</si>
  <si>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</si>
  <si>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</si>
  <si>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</si>
  <si>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</si>
  <si>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000 1 03 02200 01 0000 110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</si>
  <si>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</si>
  <si>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</si>
  <si>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</si>
  <si>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</si>
  <si>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</si>
  <si>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</si>
  <si>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</si>
  <si>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</si>
  <si>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</si>
  <si>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</si>
  <si>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</si>
  <si>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</si>
  <si>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</si>
  <si>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</si>
  <si>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</si>
  <si>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</si>
  <si>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</si>
  <si>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</si>
  <si>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</si>
  <si>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</si>
  <si>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</si>
  <si>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</si>
  <si>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</si>
  <si>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</si>
  <si>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</si>
  <si>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</si>
  <si>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</si>
  <si>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000 1 07 01030 01 0000 110</t>
  </si>
  <si>
    <t>налог на добычу прочих полезных ископаемых (за исключением полезных ископаемых в виде природных алмазов)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</si>
  <si>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</si>
  <si>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</si>
  <si>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000 1 07 04010 01 0000 110</t>
  </si>
  <si>
    <t>сборы за пользование объектами животного мира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</si>
  <si>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</si>
  <si>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</si>
  <si>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</si>
  <si>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</si>
  <si>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</si>
  <si>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</si>
  <si>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</si>
  <si>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</si>
  <si>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</si>
  <si>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</si>
  <si>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</si>
  <si>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</si>
  <si>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000 1 09 00000 00 0000 000</t>
  </si>
  <si>
    <t>000 01 06 04 00 05 0000 810</t>
  </si>
  <si>
    <t>Исполнение государственных и муниципальных муниципальных гарантий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</si>
  <si>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Исполнение гарантий муниципальных районов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</si>
  <si>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000 01 03 00 00 05 0000 710</t>
  </si>
  <si>
    <t>Получение бюджетных кредитов от других бюджетов бюджетной системы РФ бюджетами муниципальных районов в валюте РФ</t>
  </si>
  <si>
    <t>000 01 03 00 00 05 0000 810</t>
  </si>
  <si>
    <t>Погашение бюджетами муниципальных районов  кредитов от других бюджетов бюджетной системы РФ  в валюте РФ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</si>
  <si>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</si>
  <si>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</si>
  <si>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</si>
  <si>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</si>
  <si>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</si>
  <si>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</si>
  <si>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</si>
  <si>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000 1 09 04000 00 0000 110</t>
  </si>
  <si>
    <t>Налоги на имущество</t>
  </si>
  <si>
    <t>000 1 09 04010 02 0000 110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</si>
  <si>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</si>
  <si>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</si>
  <si>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</si>
  <si>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</si>
  <si>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</si>
  <si>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</si>
  <si>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</si>
  <si>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</si>
  <si>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</si>
  <si>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</si>
  <si>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000 2 02 02024 05 0000 151</t>
  </si>
  <si>
    <t>субсидии бюджетам муниципальных районов 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</si>
  <si>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</si>
  <si>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</si>
  <si>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 на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 муниципальных образований</t>
  </si>
  <si>
    <t>000 2 02 02077 00 0000 151</t>
  </si>
  <si>
    <t>000 2 02 02088 00 0000 151</t>
  </si>
  <si>
    <t>000 2 02 02088 05 0000 151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</si>
  <si>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</si>
  <si>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</si>
  <si>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размещение государственных  ценных бумаг субъекта Российской Федерации, номинальная стоимость которых указана в валюте Российской Федерации   </t>
  </si>
  <si>
    <t xml:space="preserve">погашение  государственных  ценных бумаг субъекта Российской Федерации, номинальная стоимость которых указана в валюте Российской Федерации   </t>
  </si>
  <si>
    <t>налог на имущество предприятий</t>
  </si>
  <si>
    <t>000 1 09 04020 02 0000 110</t>
  </si>
  <si>
    <t>налог с владельцев транспортных средств и налог на приобретение автотранспортных средств</t>
  </si>
  <si>
    <t>000 1 09 04030 01 0000 110</t>
  </si>
  <si>
    <t>налог на пользователей автомобильных дорог</t>
  </si>
  <si>
    <t>000 1 09 06000 02 0000 110</t>
  </si>
  <si>
    <t>Прочие налоги и сборы (по отмененным налогам и сборам субъектов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</si>
  <si>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</si>
  <si>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</si>
  <si>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</si>
  <si>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</si>
  <si>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</si>
  <si>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</si>
  <si>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</si>
  <si>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>Проценты, полученные от предоставления бюджетных кредитов внутри страны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</si>
  <si>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</si>
  <si>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</si>
  <si>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</si>
  <si>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</si>
  <si>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</si>
  <si>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</si>
  <si>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</si>
  <si>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</si>
  <si>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</si>
  <si>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</si>
  <si>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000 1 11 05022 02 0000 120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</si>
  <si>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</si>
  <si>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</si>
  <si>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</si>
  <si>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</si>
  <si>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</si>
  <si>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</si>
  <si>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</si>
  <si>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</si>
  <si>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</si>
  <si>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</si>
  <si>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</si>
  <si>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</si>
  <si>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</si>
  <si>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</si>
  <si>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</si>
  <si>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</si>
  <si>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</si>
  <si>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</si>
  <si>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</si>
  <si>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</si>
  <si>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</si>
  <si>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</si>
  <si>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</si>
  <si>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</si>
  <si>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</si>
  <si>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000 1 12 02000 01 0000 120</t>
  </si>
  <si>
    <t>Платежи при пользовании недрами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</si>
  <si>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</si>
  <si>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</si>
  <si>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</si>
  <si>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</si>
  <si>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000 1 12 04000 00 0000 120</t>
  </si>
  <si>
    <t>Плата за использование лесов</t>
  </si>
  <si>
    <t>000 1 12 04020 02 0000 120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</si>
  <si>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</si>
  <si>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000 1 12 04022 02 0000 120</t>
  </si>
  <si>
    <t>плата за использование лесов в части, превышающей минимальный размер арендной платы</t>
  </si>
  <si>
    <t>000 1 12 04060 02 0000 120</t>
  </si>
  <si>
    <t>Плата по договору купли-продажи лесных насаждений для собственных нужд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</si>
  <si>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</si>
  <si>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</si>
  <si>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</si>
  <si>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Лицензионные сборы</t>
  </si>
  <si>
    <t>000 1 13 02020 00 0000 130</t>
  </si>
  <si>
    <t>Сборы за выдачу лицензий на розничную продажу алкогольной продукции</t>
  </si>
  <si>
    <t>000 1 13 02021 02 0000 130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</si>
  <si>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</si>
  <si>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</si>
  <si>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</si>
  <si>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</si>
  <si>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</si>
  <si>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000 1 14 02020 02 0000 410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</si>
  <si>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</si>
  <si>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</si>
  <si>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</si>
  <si>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</si>
  <si>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</si>
  <si>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</si>
  <si>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</si>
  <si>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000 1 14 06012 04 0000 430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</si>
  <si>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</si>
  <si>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</si>
  <si>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</si>
  <si>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</si>
  <si>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</si>
  <si>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</si>
  <si>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</si>
  <si>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</si>
  <si>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</si>
  <si>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000 1 15 02020 02 0000 140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</si>
  <si>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</si>
  <si>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000 1 16 00000 00 0000 000</t>
  </si>
  <si>
    <t>000 2 02 02024 00 0000 151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</si>
  <si>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</si>
  <si>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субъектов Российской Федерации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</si>
  <si>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000 2 02 02095 02 0000 151</t>
  </si>
  <si>
    <t>Субвенции бюджетам субъектов Российской Федерации на осуществление передаваемых  полномочий Российской Федерации  в области охраны здоровья граждан</t>
  </si>
  <si>
    <t>000 2 02 03058 02 0000 151</t>
  </si>
  <si>
    <t>Субвенции бюджетам субъектов Российской Федерации на осуществление переданных полномочий Российской Федерации по оформлению и ведению спортивных паспортов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</si>
  <si>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</si>
  <si>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</si>
  <si>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</si>
  <si>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</si>
  <si>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</si>
  <si>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000 1 16 26000 01 0000 140</t>
  </si>
  <si>
    <t>Денежные взыскания (штрафы) за нарушение законодательства о рекламе</t>
  </si>
  <si>
    <t>000 1 16 27000 01 0000 140</t>
  </si>
  <si>
    <t>Денежные взыскания (штрафы) за нарушение Федерального закона "О пожарной безопасности"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</si>
  <si>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</si>
  <si>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</si>
  <si>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</si>
  <si>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</si>
  <si>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</si>
  <si>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</si>
  <si>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</si>
  <si>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000 2 02 01001 02 0000 151</t>
  </si>
  <si>
    <t>дотации бюджетам субъектов Российской Федерации на выравнивание бюджетной обеспеченности</t>
  </si>
  <si>
    <t>000 2 02 02000 00 0000 151</t>
  </si>
  <si>
    <t>000 2 02 02005 02 0000 151</t>
  </si>
  <si>
    <t>Субсидии бюджетам субъектов Российской Федерации на оздоровление детей</t>
  </si>
  <si>
    <t>000 2 02 02021 00 0000 151</t>
  </si>
  <si>
    <t>Субсидии бюджетам 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</si>
  <si>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000 2 02 02021 02 0000 151</t>
  </si>
  <si>
    <t>субсидии бюджетам 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</si>
  <si>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000 2 02 02024 02 0000 151</t>
  </si>
  <si>
    <t>000 2 02 02037 02 0000 151</t>
  </si>
  <si>
    <t>Субсидии бюджетам  субъектов Российской Федерации на ежемесячное денежное вознаграждение за классное руководство</t>
  </si>
  <si>
    <t>000 2 02 02041 00 0000 151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</si>
  <si>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</si>
  <si>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</si>
  <si>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</si>
  <si>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000 2 02 02051 00 0000 151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</si>
  <si>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</si>
  <si>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000 2 02 02051 02 0000 151</t>
  </si>
  <si>
    <t>субсидии бюджетам субъектов Российской Федерации на реализацию федеральных целевых программ</t>
  </si>
  <si>
    <t>000 2 02 02067 02 0000 151</t>
  </si>
  <si>
    <t>Субсидии бюджетам субъектов Российской Федерации на поощрение лучших учителей</t>
  </si>
  <si>
    <t>000 2 02 02068 00 0000 151</t>
  </si>
  <si>
    <t>Субсидии бюджетам на комплектование книжных фондов библиотек муниципальных образований</t>
  </si>
  <si>
    <t>000 2 02 02068 02 0000 151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</si>
  <si>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</si>
  <si>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000 2 02 02097 02 0000 151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</si>
  <si>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</si>
  <si>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</si>
  <si>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000 2 02 03001 00 0000 151</t>
  </si>
  <si>
    <t>муниципального образования Епифанское Кимовского района</t>
  </si>
  <si>
    <t>Глава МО Епифанское Кимовского района</t>
  </si>
  <si>
    <t>Субвенции бюджетам на оплату жилищно-коммунальных услуг отдельным категориям граждан</t>
  </si>
  <si>
    <t>000 2 02 03001 02 0000 151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</si>
  <si>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</si>
  <si>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000 2 02 03003 00 0000 151</t>
  </si>
  <si>
    <t>Субвенции бюджетам на государственную регистрацию актов гражданского состояния</t>
  </si>
  <si>
    <t>000 2 02 03003 02 0000 151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</si>
  <si>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</si>
  <si>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000 2 02 03004 00 0000 151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</si>
  <si>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</si>
  <si>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</si>
  <si>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</si>
  <si>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000 2 02 03005 00 0000 151</t>
  </si>
  <si>
    <t>Субвенции бюджетам на организацию, регулирование и охрану водных биологических ресурсов</t>
  </si>
  <si>
    <t>000 2 02 03005 02 0000 151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</si>
  <si>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</si>
  <si>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000 2 02 03006 00 0000 151</t>
  </si>
  <si>
    <t>Субвенции бюджетам на охрану и использование объектов животного мира, отнесенных к объектам охоты</t>
  </si>
  <si>
    <t>000 2 02 03006 02 0000 151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</si>
  <si>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</si>
  <si>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000 2 02 03010 00 0000 151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</si>
  <si>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</si>
  <si>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</si>
  <si>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</si>
  <si>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000 2 02 03011 00 0000 151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</si>
  <si>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</si>
  <si>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</si>
  <si>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</si>
  <si>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</si>
  <si>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</si>
  <si>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</si>
  <si>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</si>
  <si>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</si>
  <si>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</si>
  <si>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</si>
  <si>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</si>
  <si>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</si>
  <si>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</si>
  <si>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</si>
  <si>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</si>
  <si>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000 2 02 03018 00 0000 151</t>
  </si>
  <si>
    <t>Субвенции бюджетам на осуществление отдельных полномочий в области лесных отношений</t>
  </si>
  <si>
    <t>000 2 02 03018 02 0000 151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</si>
  <si>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</si>
  <si>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000 2 02 03019 00 0000 151</t>
  </si>
  <si>
    <t>Субвенции бюджетам на осуществление отдельных полномочий в области водных отношений</t>
  </si>
  <si>
    <t>000 2 02 03019 02 0000 151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</si>
  <si>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</si>
  <si>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</si>
  <si>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</si>
  <si>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</si>
  <si>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</si>
  <si>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000 2 02 03025 00 0000 151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</si>
  <si>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</si>
  <si>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</si>
  <si>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</si>
  <si>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000 2 02 03030 00 0000 151</t>
  </si>
  <si>
    <t>000 01 06 05 02 05 0000 540</t>
  </si>
  <si>
    <t>000 01 06 05 02 05 0000 640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</si>
  <si>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</si>
  <si>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 бюджетных кредитов, предоставленных другим бюджетам бюджетной системы РФ из бюджетов муниципальных районов в валюте РФ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</si>
  <si>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</si>
  <si>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000 2 02 03030 02 0000 151</t>
  </si>
  <si>
    <t>000 01 01 00 00 00 0000 000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</si>
  <si>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   </t>
  </si>
  <si>
    <t>000 01 01 00 00 00 0000 700</t>
  </si>
  <si>
    <t xml:space="preserve">Размещение государственных (муниципальных) ценных бумаг, номинальная стоимость которых указана в валюте Российской Федерации   </t>
  </si>
  <si>
    <t>000 01 01 00 00 02 0000 710</t>
  </si>
  <si>
    <t>000 01 01 00 00 00 0000 800</t>
  </si>
  <si>
    <t>000 01 01 00 00 02 0000 810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</si>
  <si>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</si>
  <si>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000 2 02 03031 02 0000 151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</si>
  <si>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</si>
  <si>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000 2 02 03032 02 0000 151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</si>
  <si>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</si>
  <si>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000 2 02 03053 02 0000 151</t>
  </si>
  <si>
    <t xml:space="preserve"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 </t>
  </si>
  <si>
    <t>000 2 02 03054 02 0000 151</t>
  </si>
  <si>
    <t>000 2 02 03057 02 0000 151</t>
  </si>
  <si>
    <t>000 2 02 04000 00 0000 151</t>
  </si>
  <si>
    <t>000 2 02 04001 00 0000 151</t>
  </si>
  <si>
    <t>Межбюджетные трансферты, передаваемые бюджетам на содержание депутатов Государственной Думы и их помощников</t>
  </si>
  <si>
    <t xml:space="preserve">Субсидии бюджетам субъектов Российской Федерации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 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</si>
  <si>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</si>
  <si>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 xml:space="preserve">Погашение государственных (муниципальных)  ценных бумаг, номинальная стоимость которых указана в валюте Российской Федерации   </t>
  </si>
  <si>
    <t>Код бюджетной классификации</t>
  </si>
  <si>
    <t>Субсидии бюджетам субъектов Российской Федерации на реализацию мер социальной поддержки отдельным категориям граждан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</si>
  <si>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</si>
  <si>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000 2 02 04001 02 0000 151</t>
  </si>
  <si>
    <t>межбюджетные трансферты, передаваемые бюджетам на содержание депутатов Государственной Думы и их помощников</t>
  </si>
  <si>
    <t>000 2 02 04002 00 0000 151</t>
  </si>
  <si>
    <t>000 2 02 04002 02 0000 151</t>
  </si>
  <si>
    <t>000 2 02 04005 00 0000 151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</si>
  <si>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</si>
  <si>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</si>
  <si>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000 2 02 04006 02 0000 151</t>
  </si>
  <si>
    <t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</si>
  <si>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</si>
  <si>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</si>
  <si>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000 2 02 04007 02 0000 151</t>
  </si>
  <si>
    <t>000 1 05 01000 00 0000 100</t>
  </si>
  <si>
    <t>Налог, взимаемый в связи с применением упрощенной системы налогооблажения</t>
  </si>
  <si>
    <t>000 1 05 01010 01 0000 110</t>
  </si>
  <si>
    <t>000 1 05 01020 01 0000 110</t>
  </si>
  <si>
    <t>налог, взимаемый с налогоплательщиков, выбравших в качестве объектов налогооблажения доходы</t>
  </si>
  <si>
    <t>налог, взимаемый с налогоплательщиков, выбравших в качестве объектов налогооблажения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</si>
  <si>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</si>
  <si>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</si>
  <si>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</si>
  <si>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 пошлины по делам, рассматриваемым Верховным Судом РФ)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</si>
  <si>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</si>
  <si>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квалификационныхэкзаменов на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</si>
  <si>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</si>
  <si>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</si>
  <si>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</si>
  <si>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автономных учреждений)</t>
  </si>
  <si>
    <t>000 1 14 06014 10 0000 430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</si>
  <si>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</si>
  <si>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000 1 16 03010 01 0000 140</t>
  </si>
  <si>
    <t>денежные взыскания (штрафы) за нарушение законодательства о налогах и сборах, предусмотренные статьей 116,117,118,пп1и2 ст 120, статьями 125,126,128,129.1,132,133,134,135,135.1 Налогового кодекса Российской Федерации</t>
  </si>
  <si>
    <t>000 1 16 03030 01 0000 140</t>
  </si>
  <si>
    <t>денежные взыскания (штрафы) за административные правонарушеня в области 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</si>
  <si>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</si>
  <si>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</si>
  <si>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</si>
  <si>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правонарушеня в области  государственного регулирования производства и оборота этилового спирта, алкогольной, спиртосодержащей и табачной продукции </t>
  </si>
  <si>
    <t>000 1 16 21050 05 0000 140</t>
  </si>
  <si>
    <t xml:space="preserve">денежные взыскания (штрафы) и иные суммы,взыскиваемые с лиц виновных в совершении преступлений и в возмещение ущерба имуществу, зачисляемые в бюджеты муниципальных районов </t>
  </si>
  <si>
    <t>000 1 16 25010 01 0000 140</t>
  </si>
  <si>
    <t>денежные взыскания (штрафы) за нарушение законодательства о недрах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</si>
  <si>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</si>
  <si>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</si>
  <si>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000 1 16 28000 01 0000 100</t>
  </si>
  <si>
    <t>денежные взыскания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</si>
  <si>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</si>
  <si>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 xml:space="preserve">денежные взыскания (штрафы) за административные правонарушеня в области  дорожного движения </t>
  </si>
  <si>
    <t>000 1 16 90000 00 0000 140</t>
  </si>
  <si>
    <t>Прочие поступления от денежных взысканий (штрафов) и ных сумм в возмещение ущерба</t>
  </si>
  <si>
    <t>000 1 16 90050 05 0000 140</t>
  </si>
  <si>
    <t>прочие поступления от денежных взысканий (штрафов) и ных сумм в возмещение ущерба, зачисляемые в бюджеты муниципальных районов</t>
  </si>
  <si>
    <t>межбюджетные трансферты,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</si>
  <si>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000 2 03 00000 00 0000 180</t>
  </si>
  <si>
    <t>БЕЗВОЗМЕЗДНЫЕ ПОСТУПЛЕНИЯ ОТ ГОСУДАРСТВЕННЫХ (МУНИЦИПАЛЬНЫХ) ОРГАНИЗАЦИЙ</t>
  </si>
  <si>
    <t>000 2 03 10000 00 0000 180</t>
  </si>
  <si>
    <t>Безвозмездные поступления от государственных корпораций</t>
  </si>
  <si>
    <t>000 2 03 10001 00 0000 180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</si>
  <si>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</si>
  <si>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</si>
  <si>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</si>
  <si>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</si>
  <si>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</si>
  <si>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</si>
  <si>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</si>
  <si>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ВСЕГО ДОХОДОВ</t>
  </si>
  <si>
    <t>Наименование показателя</t>
  </si>
  <si>
    <t>000 1 09 06010 02 0000 110</t>
  </si>
  <si>
    <t>Налог с продаж</t>
  </si>
  <si>
    <t>РАСХОДЫ</t>
  </si>
  <si>
    <t>ВСЕГО РАСХОДОВ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</si>
  <si>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</si>
  <si>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</si>
  <si>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</si>
  <si>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</si>
  <si>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</si>
  <si>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</si>
  <si>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</si>
  <si>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</si>
  <si>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 бюджетов бюджетной системы  Российской Федерации</t>
  </si>
  <si>
    <t>000 01 03 00 00 00 0000 800</t>
  </si>
  <si>
    <t>Погашение бюджетных кредитов, полученных от других  бюджетов бюджетной системы  Российской Федерации в валюте Российской Федерации</t>
  </si>
  <si>
    <t>000 01 03 00 00 02 0000 810</t>
  </si>
  <si>
    <t>погашение бюджетом субъекта Российской Федерации кредитов от других  бюджетов бюджетной системы 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</si>
  <si>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</si>
  <si>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</si>
  <si>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</si>
  <si>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</si>
  <si>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</si>
  <si>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</si>
  <si>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</si>
  <si>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</si>
  <si>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000 01 05 02 01 02 0000 510</t>
  </si>
  <si>
    <t>увеличение 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</si>
  <si>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</si>
  <si>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</si>
  <si>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</si>
  <si>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</si>
  <si>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</si>
  <si>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</si>
  <si>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</si>
  <si>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</si>
  <si>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</si>
  <si>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</si>
  <si>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</si>
  <si>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</si>
  <si>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</si>
  <si>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</si>
  <si>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</si>
  <si>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</si>
  <si>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000 01 06 04 00 00 0000 000</t>
  </si>
  <si>
    <t>000 2 02 02999 00 0000 151</t>
  </si>
  <si>
    <t>000 2 02 02999 05 0000 151</t>
  </si>
  <si>
    <t xml:space="preserve">Прочие субсидии </t>
  </si>
  <si>
    <t>Прочие субсидии бюджетам муниципальных районов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</si>
  <si>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</si>
  <si>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</si>
  <si>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</si>
  <si>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</si>
  <si>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000 2 02 03024 00 0000 151</t>
  </si>
  <si>
    <t xml:space="preserve">Субвенции местным бюджетам на выполнение передаваемых полномочий субъектов РФ </t>
  </si>
  <si>
    <t>000 2 02 03024 05 0000 151</t>
  </si>
  <si>
    <t xml:space="preserve">Субвенции бюджетам муниципальных районов на выполнение передаваемых полномочий субъектов РФ </t>
  </si>
  <si>
    <t>000 2 02 03021 00 0000 151</t>
  </si>
  <si>
    <t xml:space="preserve"> Субвенции бюджетам муниципальных образований на ежемесячное денежное вознагражление за классное руководство</t>
  </si>
  <si>
    <t xml:space="preserve"> Субвенции бюджетам муниципальных районов на ежемесячное денежное вознагражление за классное руководство</t>
  </si>
  <si>
    <t>000 2 02 03021 05 0000 151</t>
  </si>
  <si>
    <t>000 2 02 03029 00 0000 151</t>
  </si>
  <si>
    <t>000 2 02 03029 05 0000 151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</si>
  <si>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</si>
  <si>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</si>
  <si>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000 2 02 03999 00 0000 151</t>
  </si>
  <si>
    <t>000 2 02 03999 05 0000 151</t>
  </si>
  <si>
    <t>Прочие субвенции</t>
  </si>
  <si>
    <t>Прочие субвенции муниципальным районам</t>
  </si>
  <si>
    <t>000 2 02 04014 00 0000 151</t>
  </si>
  <si>
    <t>000 2 02 04014 05 0000 151</t>
  </si>
  <si>
    <t>Межбюджетные  трансферты, передаваемые бюджетам муниципальных образований на осуществление части полномочий по решению вопросов местного значения в сорответствии с заключенными соглашениями</t>
  </si>
  <si>
    <t>Межбюджетные  трансферты, передаваемые бюджетам муниципальных районов на осуществление части полномочий по решению вопросов местного значения в сорответствии с заключенными соглашениями</t>
  </si>
  <si>
    <t>000 2 02 02087 05 0000 151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</si>
  <si>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</si>
  <si>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</si>
  <si>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</si>
  <si>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</si>
  <si>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000 01 06 04 00 02 0000 810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</si>
  <si>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</si>
  <si>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</si>
  <si>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</si>
  <si>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</si>
  <si>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</si>
  <si>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</si>
  <si>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</si>
  <si>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</si>
  <si>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</si>
  <si>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</si>
  <si>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</si>
  <si>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</si>
  <si>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</si>
  <si>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Итого источников внутреннего финансирования</t>
  </si>
  <si>
    <t>ДЕФИЦИТ (ПРОФИЦИТ)</t>
  </si>
  <si>
    <t>01 00</t>
  </si>
  <si>
    <t xml:space="preserve"> 01 02</t>
  </si>
  <si>
    <t xml:space="preserve">01 03 </t>
  </si>
  <si>
    <t xml:space="preserve">01 04 </t>
  </si>
  <si>
    <t>01 05</t>
  </si>
  <si>
    <t xml:space="preserve">01 06 </t>
  </si>
  <si>
    <t xml:space="preserve">01 07 </t>
  </si>
  <si>
    <t>01 10</t>
  </si>
  <si>
    <t>01 11</t>
  </si>
  <si>
    <t xml:space="preserve">01 12 </t>
  </si>
  <si>
    <t>01 13</t>
  </si>
  <si>
    <t xml:space="preserve">01 14 </t>
  </si>
  <si>
    <t>02 00</t>
  </si>
  <si>
    <t>02 04</t>
  </si>
  <si>
    <t>03 00</t>
  </si>
  <si>
    <t xml:space="preserve">03 02 </t>
  </si>
  <si>
    <t>03 09</t>
  </si>
  <si>
    <t>03 10</t>
  </si>
  <si>
    <t>04 00</t>
  </si>
  <si>
    <t xml:space="preserve">04 01 </t>
  </si>
  <si>
    <t>04 05</t>
  </si>
  <si>
    <t>04 06</t>
  </si>
  <si>
    <t>04 07</t>
  </si>
  <si>
    <t>04 08</t>
  </si>
  <si>
    <t>04 09</t>
  </si>
  <si>
    <t>04 10</t>
  </si>
  <si>
    <t>04 11</t>
  </si>
  <si>
    <t>04 12</t>
  </si>
  <si>
    <t>05 00</t>
  </si>
  <si>
    <t xml:space="preserve">05 01 </t>
  </si>
  <si>
    <t>05 02</t>
  </si>
  <si>
    <t>05 03</t>
  </si>
  <si>
    <t>05 05</t>
  </si>
  <si>
    <t>06 00</t>
  </si>
  <si>
    <t>06 03</t>
  </si>
  <si>
    <t>06 05</t>
  </si>
  <si>
    <t>07 00</t>
  </si>
  <si>
    <t>07 01</t>
  </si>
  <si>
    <t>07 02</t>
  </si>
  <si>
    <t>07 03</t>
  </si>
  <si>
    <t>07 04</t>
  </si>
  <si>
    <t xml:space="preserve">07 05 </t>
  </si>
  <si>
    <t>07 06</t>
  </si>
  <si>
    <t>07 07</t>
  </si>
  <si>
    <t>07 09</t>
  </si>
  <si>
    <t>08 00</t>
  </si>
  <si>
    <t>08 01</t>
  </si>
  <si>
    <t>08 02</t>
  </si>
  <si>
    <t>08 03</t>
  </si>
  <si>
    <t>08 04</t>
  </si>
  <si>
    <t>08 06</t>
  </si>
  <si>
    <t>09 00</t>
  </si>
  <si>
    <t>09 01</t>
  </si>
  <si>
    <t>09 02</t>
  </si>
  <si>
    <t>09 03</t>
  </si>
  <si>
    <t>09 04</t>
  </si>
  <si>
    <t>09 05</t>
  </si>
  <si>
    <t>09 06</t>
  </si>
  <si>
    <t>09 07</t>
  </si>
  <si>
    <t xml:space="preserve">09 08 </t>
  </si>
  <si>
    <t>09 10</t>
  </si>
  <si>
    <t>10 00</t>
  </si>
  <si>
    <t>10 01</t>
  </si>
  <si>
    <t>10 02</t>
  </si>
  <si>
    <t>10 03</t>
  </si>
  <si>
    <t xml:space="preserve">10 04 </t>
  </si>
  <si>
    <t>10 06</t>
  </si>
  <si>
    <t>11 00</t>
  </si>
  <si>
    <t xml:space="preserve">11 01 </t>
  </si>
  <si>
    <t xml:space="preserve">11 02 </t>
  </si>
  <si>
    <t>11 03</t>
  </si>
  <si>
    <t>11 04</t>
  </si>
  <si>
    <t>11 05</t>
  </si>
  <si>
    <t>99 99</t>
  </si>
  <si>
    <t>КЦСР3Разр</t>
  </si>
  <si>
    <t>Подраздел</t>
  </si>
  <si>
    <t>КФСР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</si>
  <si>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</si>
  <si>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</si>
  <si>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</si>
  <si>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</si>
  <si>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</si>
  <si>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</si>
  <si>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</si>
  <si>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</si>
  <si>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</si>
  <si>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</si>
  <si>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</si>
  <si>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</si>
  <si>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</si>
  <si>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</si>
  <si>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2023 год</t>
  </si>
  <si>
    <t>(рублей)</t>
  </si>
  <si>
    <t>2024 год</t>
  </si>
  <si>
    <t>на 2023 год и на плановый период 2024 и 2025 годов"</t>
  </si>
  <si>
    <t xml:space="preserve">Распределение источников внутреннего финансирования дефицита бюджета муниципального образования Епифанское Кимовского района на 2023 год и на плановый период 2024 и 2025 годы </t>
  </si>
  <si>
    <t>2025 год</t>
  </si>
  <si>
    <t>Приложение 10</t>
  </si>
  <si>
    <t>к  решению Собрания депутатов</t>
  </si>
  <si>
    <t>№ 65-221 от 16.12.2022 г.</t>
  </si>
  <si>
    <t>"О бюджете муниципального образования Епифанское Кимовского района</t>
  </si>
  <si>
    <t>Приложение 4</t>
  </si>
  <si>
    <t>к решению Собрания депутатов муниципального образования Епифанское Кимовского района  от 28.09.2023 г. № 2-14 "О внесении изменений и дополнений в решение Собрания депутатов муниципального образования Епифанское Кимовского района  от 16.12.2022 г. № 65-221 "О бюджете муниципального образования Епифанское Кимовского района на 2023 год и на плановый период 2024 и 2025 годов"</t>
  </si>
  <si>
    <t>Баркова Н. 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</si>
</sst>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"/>
    <numFmt numFmtId="181" formatCode="#,##0.00;[Red]\-#,##0.00;0.00"/>
    <numFmt numFmtId="182" formatCode="0.0"/>
    <numFmt numFmtId="183" formatCode="#,##0.0_ ;[Red]\-#,##0.0\ "/>
    <numFmt numFmtId="184" formatCode="#,##0.0_ ;\-#,##0.0\ "/>
    <numFmt numFmtId="185" formatCode="#,##0.0"/>
    <numFmt numFmtId="186" formatCode="#,##0.0;[Red]\-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5" fillId="28" borderId="3">
      <alignment horizontal="left" vertical="top"/>
      <protection/>
    </xf>
    <xf numFmtId="49" fontId="6" fillId="0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3">
      <alignment horizontal="left" vertical="top" wrapText="1"/>
      <protection/>
    </xf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7" fillId="33" borderId="3">
      <alignment horizontal="left" vertical="top" wrapText="1"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5" fillId="0" borderId="3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2" fillId="0" borderId="0" xfId="56" applyFont="1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/>
      <protection hidden="1"/>
    </xf>
    <xf numFmtId="0" fontId="2" fillId="0" borderId="11" xfId="56" applyFont="1" applyBorder="1" applyProtection="1">
      <alignment/>
      <protection hidden="1"/>
    </xf>
    <xf numFmtId="0" fontId="2" fillId="0" borderId="0" xfId="56" applyFont="1" applyBorder="1" applyProtection="1">
      <alignment/>
      <protection hidden="1"/>
    </xf>
    <xf numFmtId="0" fontId="2" fillId="0" borderId="12" xfId="56" applyFont="1" applyBorder="1" applyAlignment="1" applyProtection="1">
      <alignment horizontal="center"/>
      <protection hidden="1"/>
    </xf>
    <xf numFmtId="0" fontId="2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Protection="1">
      <alignment/>
      <protection hidden="1"/>
    </xf>
    <xf numFmtId="0" fontId="2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/>
      <protection hidden="1"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10" fillId="0" borderId="0" xfId="56" applyFont="1">
      <alignment/>
      <protection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11" fillId="0" borderId="0" xfId="56" applyFont="1">
      <alignment/>
      <protection/>
    </xf>
    <xf numFmtId="0" fontId="11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/>
      <protection/>
    </xf>
    <xf numFmtId="0" fontId="15" fillId="0" borderId="0" xfId="56" applyFont="1">
      <alignment/>
      <protection/>
    </xf>
    <xf numFmtId="170" fontId="9" fillId="0" borderId="0" xfId="43" applyFont="1" applyFill="1" applyAlignment="1" applyProtection="1">
      <alignment vertical="center" wrapText="1"/>
      <protection hidden="1"/>
    </xf>
    <xf numFmtId="0" fontId="10" fillId="0" borderId="0" xfId="67" applyFont="1" applyBorder="1" applyAlignment="1">
      <alignment horizontal="center" vertical="top" wrapText="1"/>
      <protection/>
    </xf>
    <xf numFmtId="49" fontId="16" fillId="0" borderId="15" xfId="45" applyFont="1" applyFill="1" applyBorder="1" applyAlignment="1">
      <alignment horizontal="center" vertical="top"/>
      <protection/>
    </xf>
    <xf numFmtId="49" fontId="10" fillId="0" borderId="15" xfId="46" applyFont="1" applyBorder="1" applyAlignment="1">
      <alignment horizontal="center" vertical="top" wrapText="1"/>
      <protection/>
    </xf>
    <xf numFmtId="182" fontId="10" fillId="0" borderId="15" xfId="51" applyNumberFormat="1" applyFont="1" applyBorder="1" applyAlignment="1">
      <alignment horizontal="center" vertical="top" wrapText="1"/>
      <protection/>
    </xf>
    <xf numFmtId="0" fontId="16" fillId="0" borderId="15" xfId="0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49" fontId="16" fillId="0" borderId="15" xfId="61" applyFont="1" applyFill="1" applyBorder="1" applyAlignment="1">
      <alignment horizontal="center" vertical="center" wrapText="1"/>
      <protection/>
    </xf>
    <xf numFmtId="0" fontId="10" fillId="0" borderId="15" xfId="67" applyFont="1" applyBorder="1" applyAlignment="1">
      <alignment horizontal="left" vertical="center" wrapText="1"/>
      <protection/>
    </xf>
    <xf numFmtId="185" fontId="10" fillId="0" borderId="15" xfId="0" applyNumberFormat="1" applyFont="1" applyBorder="1" applyAlignment="1">
      <alignment vertical="center"/>
    </xf>
    <xf numFmtId="4" fontId="16" fillId="0" borderId="15" xfId="61" applyNumberFormat="1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/>
    </xf>
    <xf numFmtId="185" fontId="16" fillId="0" borderId="15" xfId="0" applyNumberFormat="1" applyFont="1" applyFill="1" applyBorder="1" applyAlignment="1">
      <alignment vertical="center"/>
    </xf>
    <xf numFmtId="0" fontId="10" fillId="0" borderId="15" xfId="67" applyFont="1" applyBorder="1" applyAlignment="1">
      <alignment horizontal="justify" vertical="center" wrapText="1"/>
      <protection/>
    </xf>
    <xf numFmtId="185" fontId="16" fillId="0" borderId="15" xfId="42" applyNumberFormat="1" applyFont="1" applyFill="1" applyBorder="1" applyAlignment="1">
      <alignment horizontal="right" vertical="center"/>
      <protection/>
    </xf>
    <xf numFmtId="185" fontId="17" fillId="0" borderId="15" xfId="0" applyNumberFormat="1" applyFont="1" applyBorder="1" applyAlignment="1">
      <alignment vertical="center"/>
    </xf>
    <xf numFmtId="0" fontId="10" fillId="0" borderId="15" xfId="67" applyFont="1" applyFill="1" applyBorder="1" applyAlignment="1">
      <alignment horizontal="left" vertical="center" wrapText="1"/>
      <protection/>
    </xf>
    <xf numFmtId="185" fontId="10" fillId="0" borderId="15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185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" fontId="10" fillId="0" borderId="15" xfId="56" applyNumberFormat="1" applyFont="1" applyFill="1" applyBorder="1" applyAlignment="1" applyProtection="1">
      <alignment horizontal="center" vertical="center"/>
      <protection hidden="1"/>
    </xf>
    <xf numFmtId="0" fontId="10" fillId="0" borderId="15" xfId="56" applyNumberFormat="1" applyFont="1" applyFill="1" applyBorder="1" applyAlignment="1" applyProtection="1">
      <alignment horizontal="left" vertical="center" wrapText="1"/>
      <protection hidden="1"/>
    </xf>
    <xf numFmtId="185" fontId="10" fillId="0" borderId="15" xfId="56" applyNumberFormat="1" applyFont="1" applyFill="1" applyBorder="1" applyAlignment="1" applyProtection="1">
      <alignment vertical="center"/>
      <protection hidden="1"/>
    </xf>
    <xf numFmtId="180" fontId="10" fillId="0" borderId="15" xfId="56" applyNumberFormat="1" applyFont="1" applyFill="1" applyBorder="1" applyAlignment="1" applyProtection="1">
      <alignment horizontal="center" vertical="center"/>
      <protection hidden="1"/>
    </xf>
    <xf numFmtId="49" fontId="9" fillId="0" borderId="15" xfId="56" applyNumberFormat="1" applyFont="1" applyFill="1" applyBorder="1" applyAlignment="1" applyProtection="1">
      <alignment horizontal="center"/>
      <protection hidden="1"/>
    </xf>
    <xf numFmtId="180" fontId="9" fillId="0" borderId="15" xfId="56" applyNumberFormat="1" applyFont="1" applyFill="1" applyBorder="1" applyAlignment="1" applyProtection="1">
      <alignment horizontal="left" vertical="center"/>
      <protection hidden="1"/>
    </xf>
    <xf numFmtId="185" fontId="9" fillId="0" borderId="15" xfId="56" applyNumberFormat="1" applyFont="1" applyFill="1" applyBorder="1" applyAlignment="1" applyProtection="1">
      <alignment vertical="center"/>
      <protection hidden="1"/>
    </xf>
    <xf numFmtId="0" fontId="10" fillId="0" borderId="15" xfId="56" applyFont="1" applyBorder="1">
      <alignment/>
      <protection/>
    </xf>
    <xf numFmtId="0" fontId="9" fillId="0" borderId="15" xfId="56" applyFont="1" applyBorder="1" applyAlignment="1">
      <alignment vertical="center"/>
      <protection/>
    </xf>
    <xf numFmtId="185" fontId="9" fillId="0" borderId="15" xfId="56" applyNumberFormat="1" applyFont="1" applyBorder="1" applyAlignment="1">
      <alignment vertical="center"/>
      <protection/>
    </xf>
    <xf numFmtId="0" fontId="10" fillId="0" borderId="15" xfId="0" applyFont="1" applyFill="1" applyBorder="1" applyAlignment="1" applyProtection="1">
      <alignment vertical="center" wrapText="1"/>
      <protection locked="0"/>
    </xf>
    <xf numFmtId="185" fontId="10" fillId="0" borderId="15" xfId="56" applyNumberFormat="1" applyFont="1" applyBorder="1" applyAlignment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185" fontId="10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 applyProtection="1">
      <alignment vertical="center" wrapText="1"/>
      <protection/>
    </xf>
    <xf numFmtId="185" fontId="9" fillId="0" borderId="15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/>
    </xf>
    <xf numFmtId="0" fontId="19" fillId="0" borderId="0" xfId="56" applyNumberFormat="1" applyFont="1" applyFill="1" applyAlignment="1" applyProtection="1">
      <alignment/>
      <protection hidden="1"/>
    </xf>
    <xf numFmtId="0" fontId="18" fillId="0" borderId="0" xfId="56" applyFont="1" applyProtection="1">
      <alignment/>
      <protection hidden="1"/>
    </xf>
    <xf numFmtId="0" fontId="20" fillId="0" borderId="0" xfId="56" applyFont="1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56" applyFont="1" applyAlignment="1" applyProtection="1">
      <alignment/>
      <protection hidden="1"/>
    </xf>
    <xf numFmtId="0" fontId="13" fillId="0" borderId="0" xfId="56" applyFont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56" applyFont="1" applyAlignment="1">
      <alignment horizontal="left"/>
      <protection/>
    </xf>
    <xf numFmtId="0" fontId="12" fillId="0" borderId="0" xfId="0" applyFont="1" applyAlignment="1">
      <alignment/>
    </xf>
    <xf numFmtId="4" fontId="10" fillId="0" borderId="15" xfId="0" applyNumberFormat="1" applyFont="1" applyFill="1" applyBorder="1" applyAlignment="1" applyProtection="1">
      <alignment vertical="center" wrapText="1"/>
      <protection locked="0"/>
    </xf>
    <xf numFmtId="4" fontId="10" fillId="0" borderId="15" xfId="56" applyNumberFormat="1" applyFont="1" applyBorder="1" applyAlignment="1">
      <alignment vertical="center"/>
      <protection/>
    </xf>
    <xf numFmtId="4" fontId="9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56" applyFont="1" applyAlignment="1">
      <alignment/>
      <protection/>
    </xf>
    <xf numFmtId="0" fontId="0" fillId="0" borderId="0" xfId="0" applyAlignment="1">
      <alignment/>
    </xf>
    <xf numFmtId="0" fontId="14" fillId="0" borderId="0" xfId="56" applyFont="1" applyAlignment="1">
      <alignment horizontal="center"/>
      <protection/>
    </xf>
    <xf numFmtId="0" fontId="14" fillId="0" borderId="0" xfId="5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2" fillId="0" borderId="0" xfId="56" applyFont="1" applyAlignment="1">
      <alignment horizontal="lef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4"/>
  <sheetViews>
    <sheetView tabSelected="1" view="pageBreakPreview" zoomScale="60" zoomScaleNormal="75" zoomScalePageLayoutView="0" workbookViewId="0" topLeftCell="E357">
      <selection activeCell="F370" sqref="F370"/>
    </sheetView>
  </sheetViews>
  <sheetFormatPr defaultColWidth="9.00390625" defaultRowHeight="12.75"/>
  <cols>
    <col min="1" max="1" width="5.25390625" style="2" hidden="1" customWidth="1"/>
    <col min="2" max="3" width="0" style="2" hidden="1" customWidth="1"/>
    <col min="4" max="4" width="8.00390625" style="2" hidden="1" customWidth="1"/>
    <col min="5" max="5" width="42.125" style="13" customWidth="1"/>
    <col min="6" max="6" width="60.875" style="13" customWidth="1"/>
    <col min="7" max="7" width="25.375" style="13" hidden="1" customWidth="1"/>
    <col min="8" max="8" width="25.375" style="13" customWidth="1"/>
    <col min="9" max="9" width="26.00390625" style="13" customWidth="1"/>
    <col min="10" max="10" width="24.375" style="13" customWidth="1"/>
    <col min="11" max="11" width="14.125" style="2" customWidth="1"/>
    <col min="12" max="12" width="15.625" style="2" customWidth="1"/>
    <col min="13" max="16384" width="9.125" style="2" customWidth="1"/>
  </cols>
  <sheetData>
    <row r="1" spans="5:12" ht="23.25">
      <c r="E1" s="14"/>
      <c r="F1" s="76" t="s">
        <v>703</v>
      </c>
      <c r="G1" s="77"/>
      <c r="H1" s="77"/>
      <c r="I1" s="77"/>
      <c r="J1" s="77"/>
      <c r="K1" s="69"/>
      <c r="L1" s="69"/>
    </row>
    <row r="2" spans="5:12" ht="120.75" customHeight="1">
      <c r="E2" s="14"/>
      <c r="F2" s="81" t="s">
        <v>704</v>
      </c>
      <c r="G2" s="81"/>
      <c r="H2" s="81"/>
      <c r="I2" s="81"/>
      <c r="J2" s="81"/>
      <c r="K2" s="69"/>
      <c r="L2" s="69"/>
    </row>
    <row r="3" spans="5:12" ht="23.25">
      <c r="E3" s="14"/>
      <c r="F3" s="22" t="s">
        <v>699</v>
      </c>
      <c r="G3" s="67"/>
      <c r="H3" s="67"/>
      <c r="I3" s="67"/>
      <c r="J3" s="67"/>
      <c r="K3" s="69"/>
      <c r="L3" s="69"/>
    </row>
    <row r="4" spans="5:12" ht="23.25">
      <c r="E4" s="14"/>
      <c r="F4" s="22" t="s">
        <v>700</v>
      </c>
      <c r="G4" s="67"/>
      <c r="H4" s="67"/>
      <c r="I4" s="67"/>
      <c r="J4" s="67"/>
      <c r="K4" s="67"/>
      <c r="L4" s="67"/>
    </row>
    <row r="5" spans="5:12" ht="23.25">
      <c r="E5" s="14"/>
      <c r="F5" s="76" t="s">
        <v>353</v>
      </c>
      <c r="G5" s="77"/>
      <c r="H5" s="77"/>
      <c r="I5" s="77"/>
      <c r="J5" s="77"/>
      <c r="K5" s="69"/>
      <c r="L5" s="69"/>
    </row>
    <row r="6" spans="5:12" ht="23.25">
      <c r="E6" s="14"/>
      <c r="F6" s="76" t="s">
        <v>701</v>
      </c>
      <c r="G6" s="77"/>
      <c r="H6" s="77"/>
      <c r="I6" s="77"/>
      <c r="J6" s="77"/>
      <c r="K6" s="69"/>
      <c r="L6" s="69"/>
    </row>
    <row r="7" spans="5:19" ht="23.25">
      <c r="E7" s="14"/>
      <c r="F7" s="66" t="s">
        <v>702</v>
      </c>
      <c r="G7" s="67"/>
      <c r="H7" s="67"/>
      <c r="I7" s="67"/>
      <c r="J7" s="67"/>
      <c r="K7" s="67"/>
      <c r="L7" s="70"/>
      <c r="M7" s="62"/>
      <c r="N7" s="62"/>
      <c r="O7" s="62"/>
      <c r="P7" s="63"/>
      <c r="Q7" s="63"/>
      <c r="R7" s="63"/>
      <c r="S7" s="64"/>
    </row>
    <row r="8" spans="5:19" ht="23.25">
      <c r="E8" s="14"/>
      <c r="F8" s="68" t="s">
        <v>696</v>
      </c>
      <c r="G8" s="67"/>
      <c r="H8" s="67"/>
      <c r="I8" s="67"/>
      <c r="J8" s="67"/>
      <c r="K8" s="67"/>
      <c r="L8" s="71"/>
      <c r="M8" s="65"/>
      <c r="N8" s="65"/>
      <c r="O8" s="65"/>
      <c r="P8" s="65"/>
      <c r="Q8" s="65"/>
      <c r="R8" s="65"/>
      <c r="S8" s="65"/>
    </row>
    <row r="9" spans="5:12" ht="23.25">
      <c r="E9" s="14"/>
      <c r="F9" s="14"/>
      <c r="G9" s="21"/>
      <c r="H9" s="21"/>
      <c r="I9" s="19"/>
      <c r="J9" s="22"/>
      <c r="K9" s="20"/>
      <c r="L9" s="20"/>
    </row>
    <row r="10" spans="5:11" ht="51.75" customHeight="1">
      <c r="E10" s="79" t="s">
        <v>697</v>
      </c>
      <c r="F10" s="80"/>
      <c r="G10" s="80"/>
      <c r="H10" s="80"/>
      <c r="I10" s="80"/>
      <c r="J10" s="80"/>
      <c r="K10" s="23"/>
    </row>
    <row r="11" spans="5:11" ht="3" customHeight="1" hidden="1">
      <c r="E11" s="78"/>
      <c r="F11" s="78"/>
      <c r="G11" s="78"/>
      <c r="H11" s="78"/>
      <c r="I11" s="78"/>
      <c r="J11" s="78"/>
      <c r="K11" s="23"/>
    </row>
    <row r="12" spans="5:10" ht="22.5">
      <c r="E12" s="18"/>
      <c r="F12" s="18"/>
      <c r="G12" s="18"/>
      <c r="H12" s="18"/>
      <c r="I12" s="18"/>
      <c r="J12" s="18"/>
    </row>
    <row r="13" spans="1:10" ht="19.5" customHeight="1">
      <c r="A13" s="1" t="s">
        <v>60</v>
      </c>
      <c r="B13" s="1"/>
      <c r="C13" s="1"/>
      <c r="D13" s="1"/>
      <c r="E13" s="24"/>
      <c r="F13" s="24"/>
      <c r="G13" s="24"/>
      <c r="H13" s="24"/>
      <c r="I13" s="24"/>
      <c r="J13" s="25" t="s">
        <v>694</v>
      </c>
    </row>
    <row r="14" spans="1:10" ht="21" customHeight="1">
      <c r="A14" s="1"/>
      <c r="B14" s="1"/>
      <c r="C14" s="1"/>
      <c r="D14" s="1"/>
      <c r="E14" s="26" t="s">
        <v>439</v>
      </c>
      <c r="F14" s="27" t="s">
        <v>508</v>
      </c>
      <c r="G14" s="28" t="s">
        <v>61</v>
      </c>
      <c r="H14" s="28" t="s">
        <v>693</v>
      </c>
      <c r="I14" s="28" t="s">
        <v>695</v>
      </c>
      <c r="J14" s="28" t="s">
        <v>698</v>
      </c>
    </row>
    <row r="15" spans="1:10" ht="20.25">
      <c r="A15" s="1"/>
      <c r="B15" s="1"/>
      <c r="C15" s="1"/>
      <c r="D15" s="1"/>
      <c r="E15" s="29">
        <v>1</v>
      </c>
      <c r="F15" s="29">
        <v>2</v>
      </c>
      <c r="G15" s="30">
        <v>3</v>
      </c>
      <c r="H15" s="30">
        <v>3</v>
      </c>
      <c r="I15" s="30">
        <v>4</v>
      </c>
      <c r="J15" s="30">
        <v>5</v>
      </c>
    </row>
    <row r="16" spans="1:10" ht="41.25" hidden="1" thickBot="1">
      <c r="A16" s="1"/>
      <c r="B16" s="1"/>
      <c r="C16" s="1"/>
      <c r="D16" s="1"/>
      <c r="E16" s="31" t="s">
        <v>62</v>
      </c>
      <c r="F16" s="32" t="s">
        <v>63</v>
      </c>
      <c r="G16" s="33">
        <f>+G17+G28+G42+G48+G56+G62+G70+G80+G102+G111+G115+G125+G128</f>
        <v>127201.59999999998</v>
      </c>
      <c r="H16" s="33"/>
      <c r="I16" s="33">
        <f>+I17+I28+I42+I48+I56+I62+I70+I80+I102+I111+I115+I125+I128</f>
        <v>148144.4</v>
      </c>
      <c r="J16" s="33">
        <f>+J17+J28+J42+J48+J56+J62+J70+J80+J102+J111+J115+J125+J128</f>
        <v>170164.49999999997</v>
      </c>
    </row>
    <row r="17" spans="1:10" ht="21" hidden="1" thickBot="1">
      <c r="A17" s="1"/>
      <c r="B17" s="4"/>
      <c r="C17" s="4"/>
      <c r="D17" s="4"/>
      <c r="E17" s="31" t="s">
        <v>64</v>
      </c>
      <c r="F17" s="32" t="s">
        <v>65</v>
      </c>
      <c r="G17" s="33">
        <f>+G18+G21</f>
        <v>94472.09999999999</v>
      </c>
      <c r="H17" s="33"/>
      <c r="I17" s="33">
        <f>+I18+I21</f>
        <v>112897.8</v>
      </c>
      <c r="J17" s="33">
        <f>+J18+J21</f>
        <v>132011.4</v>
      </c>
    </row>
    <row r="18" spans="1:10" ht="21.75" customHeight="1" hidden="1">
      <c r="A18" s="6"/>
      <c r="B18" s="7" t="s">
        <v>676</v>
      </c>
      <c r="C18" s="8" t="s">
        <v>677</v>
      </c>
      <c r="D18" s="8" t="s">
        <v>678</v>
      </c>
      <c r="E18" s="31" t="s">
        <v>66</v>
      </c>
      <c r="F18" s="32" t="s">
        <v>67</v>
      </c>
      <c r="G18" s="33">
        <f aca="true" t="shared" si="0" ref="G18:J19">+G19</f>
        <v>0</v>
      </c>
      <c r="H18" s="33"/>
      <c r="I18" s="33">
        <f t="shared" si="0"/>
        <v>0</v>
      </c>
      <c r="J18" s="33">
        <f t="shared" si="0"/>
        <v>0</v>
      </c>
    </row>
    <row r="19" spans="1:10" ht="60.75" hidden="1">
      <c r="A19" s="9"/>
      <c r="B19" s="10">
        <v>1</v>
      </c>
      <c r="C19" s="11">
        <v>14</v>
      </c>
      <c r="D19" s="12">
        <v>114</v>
      </c>
      <c r="E19" s="31" t="s">
        <v>68</v>
      </c>
      <c r="F19" s="32" t="s">
        <v>69</v>
      </c>
      <c r="G19" s="33">
        <f t="shared" si="0"/>
        <v>0</v>
      </c>
      <c r="H19" s="33"/>
      <c r="I19" s="33">
        <f t="shared" si="0"/>
        <v>0</v>
      </c>
      <c r="J19" s="33">
        <f t="shared" si="0"/>
        <v>0</v>
      </c>
    </row>
    <row r="20" spans="1:10" ht="40.5" hidden="1">
      <c r="A20" s="9"/>
      <c r="B20" s="10">
        <v>1</v>
      </c>
      <c r="C20" s="11">
        <v>2</v>
      </c>
      <c r="D20" s="12">
        <v>102</v>
      </c>
      <c r="E20" s="31" t="s">
        <v>70</v>
      </c>
      <c r="F20" s="32" t="s">
        <v>71</v>
      </c>
      <c r="G20" s="33"/>
      <c r="H20" s="33"/>
      <c r="I20" s="33"/>
      <c r="J20" s="33"/>
    </row>
    <row r="21" spans="1:10" ht="20.25" hidden="1">
      <c r="A21" s="9"/>
      <c r="B21" s="10">
        <v>1</v>
      </c>
      <c r="C21" s="11">
        <v>3</v>
      </c>
      <c r="D21" s="12">
        <v>103</v>
      </c>
      <c r="E21" s="31" t="s">
        <v>72</v>
      </c>
      <c r="F21" s="32" t="s">
        <v>73</v>
      </c>
      <c r="G21" s="33">
        <f>+G22+G23+G26+G27</f>
        <v>94472.09999999999</v>
      </c>
      <c r="H21" s="33"/>
      <c r="I21" s="33">
        <f>+I22+I23+I26+I27</f>
        <v>112897.8</v>
      </c>
      <c r="J21" s="33">
        <f>+J22+J23+J26+J27</f>
        <v>132011.4</v>
      </c>
    </row>
    <row r="22" spans="1:10" ht="121.5" hidden="1">
      <c r="A22" s="9"/>
      <c r="B22" s="10">
        <v>1</v>
      </c>
      <c r="C22" s="11">
        <v>4</v>
      </c>
      <c r="D22" s="12">
        <v>104</v>
      </c>
      <c r="E22" s="31" t="s">
        <v>74</v>
      </c>
      <c r="F22" s="32" t="s">
        <v>75</v>
      </c>
      <c r="G22" s="33">
        <v>117.5</v>
      </c>
      <c r="H22" s="33"/>
      <c r="I22" s="33">
        <v>140.2</v>
      </c>
      <c r="J22" s="33">
        <v>162.4</v>
      </c>
    </row>
    <row r="23" spans="1:10" ht="81" hidden="1">
      <c r="A23" s="9"/>
      <c r="B23" s="10">
        <v>1</v>
      </c>
      <c r="C23" s="11">
        <v>5</v>
      </c>
      <c r="D23" s="12">
        <v>105</v>
      </c>
      <c r="E23" s="31" t="s">
        <v>76</v>
      </c>
      <c r="F23" s="32" t="s">
        <v>77</v>
      </c>
      <c r="G23" s="33">
        <f>+G24+G25</f>
        <v>94322.79999999999</v>
      </c>
      <c r="H23" s="33"/>
      <c r="I23" s="33">
        <f>+I24+I25</f>
        <v>112725.8</v>
      </c>
      <c r="J23" s="33">
        <f>+J24+J25</f>
        <v>131817.1</v>
      </c>
    </row>
    <row r="24" spans="1:10" ht="150.75" customHeight="1" hidden="1">
      <c r="A24" s="9"/>
      <c r="B24" s="10">
        <v>1</v>
      </c>
      <c r="C24" s="11">
        <v>6</v>
      </c>
      <c r="D24" s="12">
        <v>106</v>
      </c>
      <c r="E24" s="31" t="s">
        <v>82</v>
      </c>
      <c r="F24" s="32" t="s">
        <v>83</v>
      </c>
      <c r="G24" s="33">
        <v>93411.4</v>
      </c>
      <c r="H24" s="33"/>
      <c r="I24" s="33">
        <v>111626.6</v>
      </c>
      <c r="J24" s="33">
        <v>130491.5</v>
      </c>
    </row>
    <row r="25" spans="1:10" ht="182.25" hidden="1">
      <c r="A25" s="9"/>
      <c r="B25" s="10">
        <v>1</v>
      </c>
      <c r="C25" s="11">
        <v>7</v>
      </c>
      <c r="D25" s="12">
        <v>107</v>
      </c>
      <c r="E25" s="31" t="s">
        <v>84</v>
      </c>
      <c r="F25" s="32" t="s">
        <v>85</v>
      </c>
      <c r="G25" s="33">
        <v>911.4</v>
      </c>
      <c r="H25" s="33"/>
      <c r="I25" s="33">
        <v>1099.2</v>
      </c>
      <c r="J25" s="33">
        <v>1325.6</v>
      </c>
    </row>
    <row r="26" spans="1:10" ht="81" hidden="1">
      <c r="A26" s="9"/>
      <c r="B26" s="10">
        <v>1</v>
      </c>
      <c r="C26" s="11">
        <v>10</v>
      </c>
      <c r="D26" s="12">
        <v>110</v>
      </c>
      <c r="E26" s="31" t="s">
        <v>86</v>
      </c>
      <c r="F26" s="32" t="s">
        <v>87</v>
      </c>
      <c r="G26" s="33"/>
      <c r="H26" s="33"/>
      <c r="I26" s="33"/>
      <c r="J26" s="33"/>
    </row>
    <row r="27" spans="1:10" ht="162" hidden="1">
      <c r="A27" s="9"/>
      <c r="B27" s="10">
        <v>1</v>
      </c>
      <c r="C27" s="11">
        <v>11</v>
      </c>
      <c r="D27" s="12">
        <v>111</v>
      </c>
      <c r="E27" s="31" t="s">
        <v>88</v>
      </c>
      <c r="F27" s="32" t="s">
        <v>89</v>
      </c>
      <c r="G27" s="33">
        <v>31.8</v>
      </c>
      <c r="H27" s="33"/>
      <c r="I27" s="33">
        <v>31.8</v>
      </c>
      <c r="J27" s="33">
        <v>31.9</v>
      </c>
    </row>
    <row r="28" spans="1:10" ht="81" hidden="1">
      <c r="A28" s="9"/>
      <c r="B28" s="10">
        <v>1</v>
      </c>
      <c r="C28" s="11">
        <v>12</v>
      </c>
      <c r="D28" s="12">
        <v>112</v>
      </c>
      <c r="E28" s="31" t="s">
        <v>90</v>
      </c>
      <c r="F28" s="32" t="s">
        <v>91</v>
      </c>
      <c r="G28" s="33">
        <f>+G29</f>
        <v>0</v>
      </c>
      <c r="H28" s="33"/>
      <c r="I28" s="33">
        <f>+I29</f>
        <v>0</v>
      </c>
      <c r="J28" s="33">
        <f>+J29</f>
        <v>0</v>
      </c>
    </row>
    <row r="29" spans="1:10" ht="60.75" hidden="1">
      <c r="A29" s="9"/>
      <c r="B29" s="10">
        <v>1</v>
      </c>
      <c r="C29" s="11">
        <v>13</v>
      </c>
      <c r="D29" s="12">
        <v>113</v>
      </c>
      <c r="E29" s="31" t="s">
        <v>92</v>
      </c>
      <c r="F29" s="32" t="s">
        <v>93</v>
      </c>
      <c r="G29" s="33">
        <f>+G30+G32+G33+G34+G35+G36+G37+G38+G39+G40+G41</f>
        <v>0</v>
      </c>
      <c r="H29" s="33"/>
      <c r="I29" s="33">
        <f>+I30+I32+I33+I34+I35+I36+I37+I38+I39+I40+I41</f>
        <v>0</v>
      </c>
      <c r="J29" s="33">
        <f>+J30+J32+J33+J34+J35+J36+J37+J38+J39+J40+J41</f>
        <v>0</v>
      </c>
    </row>
    <row r="30" spans="1:10" ht="81" hidden="1">
      <c r="A30" s="9"/>
      <c r="B30" s="10">
        <v>1</v>
      </c>
      <c r="C30" s="11">
        <v>14</v>
      </c>
      <c r="D30" s="12">
        <v>114</v>
      </c>
      <c r="E30" s="31" t="s">
        <v>94</v>
      </c>
      <c r="F30" s="32" t="s">
        <v>95</v>
      </c>
      <c r="G30" s="33">
        <f>+G31</f>
        <v>0</v>
      </c>
      <c r="H30" s="33"/>
      <c r="I30" s="33">
        <f>+I31</f>
        <v>0</v>
      </c>
      <c r="J30" s="33">
        <f>+J31</f>
        <v>0</v>
      </c>
    </row>
    <row r="31" spans="1:10" ht="58.5" customHeight="1" hidden="1">
      <c r="A31" s="9"/>
      <c r="B31" s="10">
        <v>2</v>
      </c>
      <c r="C31" s="11">
        <v>4</v>
      </c>
      <c r="D31" s="12">
        <v>204</v>
      </c>
      <c r="E31" s="31" t="s">
        <v>96</v>
      </c>
      <c r="F31" s="32" t="s">
        <v>97</v>
      </c>
      <c r="G31" s="33"/>
      <c r="H31" s="33"/>
      <c r="I31" s="33"/>
      <c r="J31" s="33"/>
    </row>
    <row r="32" spans="1:10" ht="60.75" hidden="1">
      <c r="A32" s="9"/>
      <c r="B32" s="10">
        <v>2</v>
      </c>
      <c r="C32" s="11">
        <v>4</v>
      </c>
      <c r="D32" s="12">
        <v>204</v>
      </c>
      <c r="E32" s="31" t="s">
        <v>98</v>
      </c>
      <c r="F32" s="32" t="s">
        <v>99</v>
      </c>
      <c r="G32" s="33"/>
      <c r="H32" s="33"/>
      <c r="I32" s="33"/>
      <c r="J32" s="33"/>
    </row>
    <row r="33" spans="1:10" ht="40.5" hidden="1">
      <c r="A33" s="9"/>
      <c r="B33" s="10">
        <v>3</v>
      </c>
      <c r="C33" s="11">
        <v>10</v>
      </c>
      <c r="D33" s="12">
        <v>310</v>
      </c>
      <c r="E33" s="31" t="s">
        <v>100</v>
      </c>
      <c r="F33" s="32" t="s">
        <v>101</v>
      </c>
      <c r="G33" s="33"/>
      <c r="H33" s="33"/>
      <c r="I33" s="33"/>
      <c r="J33" s="33"/>
    </row>
    <row r="34" spans="1:10" ht="40.5" hidden="1">
      <c r="A34" s="9"/>
      <c r="B34" s="10">
        <v>3</v>
      </c>
      <c r="C34" s="11">
        <v>2</v>
      </c>
      <c r="D34" s="12">
        <v>302</v>
      </c>
      <c r="E34" s="31" t="s">
        <v>102</v>
      </c>
      <c r="F34" s="32" t="s">
        <v>103</v>
      </c>
      <c r="G34" s="33"/>
      <c r="H34" s="33"/>
      <c r="I34" s="33"/>
      <c r="J34" s="33"/>
    </row>
    <row r="35" spans="1:10" ht="101.25" hidden="1">
      <c r="A35" s="9"/>
      <c r="B35" s="10">
        <v>3</v>
      </c>
      <c r="C35" s="11">
        <v>9</v>
      </c>
      <c r="D35" s="12">
        <v>309</v>
      </c>
      <c r="E35" s="31" t="s">
        <v>104</v>
      </c>
      <c r="F35" s="32" t="s">
        <v>105</v>
      </c>
      <c r="G35" s="33"/>
      <c r="H35" s="33"/>
      <c r="I35" s="33"/>
      <c r="J35" s="33"/>
    </row>
    <row r="36" spans="1:10" ht="81" hidden="1">
      <c r="A36" s="9"/>
      <c r="B36" s="10">
        <v>3</v>
      </c>
      <c r="C36" s="11">
        <v>10</v>
      </c>
      <c r="D36" s="12">
        <v>310</v>
      </c>
      <c r="E36" s="31" t="s">
        <v>106</v>
      </c>
      <c r="F36" s="32" t="s">
        <v>107</v>
      </c>
      <c r="G36" s="33"/>
      <c r="H36" s="33"/>
      <c r="I36" s="33"/>
      <c r="J36" s="33"/>
    </row>
    <row r="37" spans="1:10" ht="101.25" hidden="1">
      <c r="A37" s="9"/>
      <c r="B37" s="10">
        <v>4</v>
      </c>
      <c r="C37" s="11">
        <v>12</v>
      </c>
      <c r="D37" s="12">
        <v>412</v>
      </c>
      <c r="E37" s="31" t="s">
        <v>108</v>
      </c>
      <c r="F37" s="32" t="s">
        <v>109</v>
      </c>
      <c r="G37" s="33"/>
      <c r="H37" s="33"/>
      <c r="I37" s="33"/>
      <c r="J37" s="33"/>
    </row>
    <row r="38" spans="2:10" ht="121.5" hidden="1">
      <c r="B38" s="10">
        <v>4</v>
      </c>
      <c r="C38" s="11">
        <v>1</v>
      </c>
      <c r="D38" s="12">
        <v>401</v>
      </c>
      <c r="E38" s="34" t="s">
        <v>110</v>
      </c>
      <c r="F38" s="32" t="s">
        <v>111</v>
      </c>
      <c r="G38" s="33"/>
      <c r="H38" s="33"/>
      <c r="I38" s="33"/>
      <c r="J38" s="33"/>
    </row>
    <row r="39" spans="1:10" ht="101.25" hidden="1">
      <c r="A39" s="9"/>
      <c r="B39" s="10">
        <v>4</v>
      </c>
      <c r="C39" s="11">
        <v>5</v>
      </c>
      <c r="D39" s="12">
        <v>405</v>
      </c>
      <c r="E39" s="34" t="s">
        <v>112</v>
      </c>
      <c r="F39" s="32" t="s">
        <v>113</v>
      </c>
      <c r="G39" s="33"/>
      <c r="H39" s="33"/>
      <c r="I39" s="33"/>
      <c r="J39" s="33"/>
    </row>
    <row r="40" spans="1:10" ht="141.75" hidden="1">
      <c r="A40" s="9"/>
      <c r="B40" s="10">
        <v>4</v>
      </c>
      <c r="C40" s="11">
        <v>6</v>
      </c>
      <c r="D40" s="12">
        <v>406</v>
      </c>
      <c r="E40" s="31" t="s">
        <v>114</v>
      </c>
      <c r="F40" s="32" t="s">
        <v>115</v>
      </c>
      <c r="G40" s="33"/>
      <c r="H40" s="33"/>
      <c r="I40" s="33"/>
      <c r="J40" s="33"/>
    </row>
    <row r="41" spans="2:10" ht="121.5" hidden="1">
      <c r="B41" s="10">
        <v>4</v>
      </c>
      <c r="C41" s="11">
        <v>7</v>
      </c>
      <c r="D41" s="12">
        <v>407</v>
      </c>
      <c r="E41" s="31" t="s">
        <v>116</v>
      </c>
      <c r="F41" s="32" t="s">
        <v>117</v>
      </c>
      <c r="G41" s="33"/>
      <c r="H41" s="33"/>
      <c r="I41" s="33"/>
      <c r="J41" s="33"/>
    </row>
    <row r="42" spans="1:10" ht="20.25" hidden="1">
      <c r="A42" s="9"/>
      <c r="B42" s="10">
        <v>4</v>
      </c>
      <c r="C42" s="11">
        <v>8</v>
      </c>
      <c r="D42" s="12">
        <v>408</v>
      </c>
      <c r="E42" s="31" t="s">
        <v>118</v>
      </c>
      <c r="F42" s="32" t="s">
        <v>119</v>
      </c>
      <c r="G42" s="33">
        <f>SUM(G43,G46,G47)</f>
        <v>18751.8</v>
      </c>
      <c r="H42" s="33"/>
      <c r="I42" s="33">
        <f>SUM(I43,I46,I47)</f>
        <v>20037.399999999998</v>
      </c>
      <c r="J42" s="33">
        <f>SUM(J43,J46,J47)</f>
        <v>21466.899999999998</v>
      </c>
    </row>
    <row r="43" spans="1:10" ht="40.5" hidden="1">
      <c r="A43" s="9"/>
      <c r="B43" s="10"/>
      <c r="C43" s="11"/>
      <c r="D43" s="12"/>
      <c r="E43" s="31" t="s">
        <v>454</v>
      </c>
      <c r="F43" s="32" t="s">
        <v>455</v>
      </c>
      <c r="G43" s="33">
        <f>SUM(G44:G45)</f>
        <v>12013.7</v>
      </c>
      <c r="H43" s="33"/>
      <c r="I43" s="33">
        <f>SUM(I44:I45)</f>
        <v>13287.2</v>
      </c>
      <c r="J43" s="33">
        <f>SUM(J44:J45)</f>
        <v>14708.9</v>
      </c>
    </row>
    <row r="44" spans="1:10" ht="60.75" hidden="1">
      <c r="A44" s="9"/>
      <c r="B44" s="10"/>
      <c r="C44" s="11"/>
      <c r="D44" s="12"/>
      <c r="E44" s="31" t="s">
        <v>456</v>
      </c>
      <c r="F44" s="32" t="s">
        <v>458</v>
      </c>
      <c r="G44" s="33">
        <v>8153.7</v>
      </c>
      <c r="H44" s="33"/>
      <c r="I44" s="33">
        <v>9018</v>
      </c>
      <c r="J44" s="33">
        <v>9982.9</v>
      </c>
    </row>
    <row r="45" spans="1:10" ht="81" hidden="1">
      <c r="A45" s="9"/>
      <c r="B45" s="10"/>
      <c r="C45" s="11"/>
      <c r="D45" s="12"/>
      <c r="E45" s="31" t="s">
        <v>457</v>
      </c>
      <c r="F45" s="32" t="s">
        <v>459</v>
      </c>
      <c r="G45" s="33">
        <v>3860</v>
      </c>
      <c r="H45" s="33"/>
      <c r="I45" s="33">
        <v>4269.2</v>
      </c>
      <c r="J45" s="33">
        <v>4726</v>
      </c>
    </row>
    <row r="46" spans="1:10" ht="40.5" hidden="1">
      <c r="A46" s="9"/>
      <c r="B46" s="10"/>
      <c r="C46" s="11"/>
      <c r="D46" s="12"/>
      <c r="E46" s="31" t="s">
        <v>460</v>
      </c>
      <c r="F46" s="32" t="s">
        <v>461</v>
      </c>
      <c r="G46" s="33">
        <v>6435.4</v>
      </c>
      <c r="H46" s="33"/>
      <c r="I46" s="33">
        <v>6435.4</v>
      </c>
      <c r="J46" s="33">
        <v>6435.4</v>
      </c>
    </row>
    <row r="47" spans="1:10" ht="20.25" hidden="1">
      <c r="A47" s="9"/>
      <c r="B47" s="10">
        <v>4</v>
      </c>
      <c r="C47" s="11">
        <v>9</v>
      </c>
      <c r="D47" s="12">
        <v>409</v>
      </c>
      <c r="E47" s="31" t="s">
        <v>120</v>
      </c>
      <c r="F47" s="32" t="s">
        <v>121</v>
      </c>
      <c r="G47" s="33">
        <v>302.7</v>
      </c>
      <c r="H47" s="33"/>
      <c r="I47" s="33">
        <v>314.8</v>
      </c>
      <c r="J47" s="33">
        <v>322.6</v>
      </c>
    </row>
    <row r="48" spans="1:10" ht="20.25" hidden="1">
      <c r="A48" s="9"/>
      <c r="B48" s="10">
        <v>4</v>
      </c>
      <c r="C48" s="11">
        <v>10</v>
      </c>
      <c r="D48" s="12">
        <v>410</v>
      </c>
      <c r="E48" s="31" t="s">
        <v>122</v>
      </c>
      <c r="F48" s="32" t="s">
        <v>123</v>
      </c>
      <c r="G48" s="33">
        <f>+G49+G52+G55</f>
        <v>5554.7</v>
      </c>
      <c r="H48" s="33"/>
      <c r="I48" s="33">
        <f>+I49+I52+I55</f>
        <v>6043.5</v>
      </c>
      <c r="J48" s="33">
        <f>+J49+J52+J55</f>
        <v>6587.4</v>
      </c>
    </row>
    <row r="49" spans="1:10" ht="20.25" hidden="1">
      <c r="A49" s="9"/>
      <c r="B49" s="10">
        <v>4</v>
      </c>
      <c r="C49" s="11">
        <v>11</v>
      </c>
      <c r="D49" s="12">
        <v>411</v>
      </c>
      <c r="E49" s="31" t="s">
        <v>124</v>
      </c>
      <c r="F49" s="32" t="s">
        <v>125</v>
      </c>
      <c r="G49" s="33">
        <f>+G50+G51</f>
        <v>5554.7</v>
      </c>
      <c r="H49" s="33"/>
      <c r="I49" s="33">
        <f>+I50+I51</f>
        <v>6043.5</v>
      </c>
      <c r="J49" s="33">
        <f>+J50+J51</f>
        <v>6587.4</v>
      </c>
    </row>
    <row r="50" spans="1:10" ht="60.75" hidden="1">
      <c r="A50" s="9"/>
      <c r="B50" s="10">
        <v>4</v>
      </c>
      <c r="C50" s="11">
        <v>12</v>
      </c>
      <c r="D50" s="12">
        <v>412</v>
      </c>
      <c r="E50" s="31" t="s">
        <v>126</v>
      </c>
      <c r="F50" s="32" t="s">
        <v>127</v>
      </c>
      <c r="G50" s="33">
        <v>5554.7</v>
      </c>
      <c r="H50" s="33"/>
      <c r="I50" s="33">
        <v>6043.5</v>
      </c>
      <c r="J50" s="33">
        <v>6587.4</v>
      </c>
    </row>
    <row r="51" spans="1:10" ht="60.75" hidden="1">
      <c r="A51" s="9"/>
      <c r="B51" s="10">
        <v>5</v>
      </c>
      <c r="C51" s="11">
        <v>5</v>
      </c>
      <c r="D51" s="12">
        <v>505</v>
      </c>
      <c r="E51" s="31" t="s">
        <v>128</v>
      </c>
      <c r="F51" s="32" t="s">
        <v>129</v>
      </c>
      <c r="G51" s="33"/>
      <c r="H51" s="33"/>
      <c r="I51" s="33"/>
      <c r="J51" s="33"/>
    </row>
    <row r="52" spans="1:10" ht="20.25" hidden="1">
      <c r="A52" s="9"/>
      <c r="B52" s="10">
        <v>5</v>
      </c>
      <c r="C52" s="11">
        <v>1</v>
      </c>
      <c r="D52" s="12">
        <v>501</v>
      </c>
      <c r="E52" s="31" t="s">
        <v>130</v>
      </c>
      <c r="F52" s="32" t="s">
        <v>131</v>
      </c>
      <c r="G52" s="33">
        <f>+G53+G54</f>
        <v>0</v>
      </c>
      <c r="H52" s="33"/>
      <c r="I52" s="33">
        <f>+I53+I54</f>
        <v>0</v>
      </c>
      <c r="J52" s="33">
        <f>+J53+J54</f>
        <v>0</v>
      </c>
    </row>
    <row r="53" spans="1:10" ht="20.25" hidden="1">
      <c r="A53" s="9"/>
      <c r="B53" s="10">
        <v>5</v>
      </c>
      <c r="C53" s="11">
        <v>2</v>
      </c>
      <c r="D53" s="12">
        <v>502</v>
      </c>
      <c r="E53" s="31" t="s">
        <v>132</v>
      </c>
      <c r="F53" s="32" t="s">
        <v>133</v>
      </c>
      <c r="G53" s="33"/>
      <c r="H53" s="33"/>
      <c r="I53" s="33"/>
      <c r="J53" s="33"/>
    </row>
    <row r="54" spans="1:10" ht="20.25" hidden="1">
      <c r="A54" s="9"/>
      <c r="B54" s="10">
        <v>5</v>
      </c>
      <c r="C54" s="11">
        <v>3</v>
      </c>
      <c r="D54" s="12">
        <v>503</v>
      </c>
      <c r="E54" s="31" t="s">
        <v>134</v>
      </c>
      <c r="F54" s="32" t="s">
        <v>135</v>
      </c>
      <c r="G54" s="33"/>
      <c r="H54" s="33"/>
      <c r="I54" s="33"/>
      <c r="J54" s="33"/>
    </row>
    <row r="55" spans="1:10" ht="20.25" hidden="1">
      <c r="A55" s="9"/>
      <c r="B55" s="10">
        <v>5</v>
      </c>
      <c r="C55" s="11">
        <v>5</v>
      </c>
      <c r="D55" s="12">
        <v>505</v>
      </c>
      <c r="E55" s="31" t="s">
        <v>136</v>
      </c>
      <c r="F55" s="32" t="s">
        <v>137</v>
      </c>
      <c r="G55" s="33"/>
      <c r="H55" s="33"/>
      <c r="I55" s="33"/>
      <c r="J55" s="33"/>
    </row>
    <row r="56" spans="1:10" ht="60.75" hidden="1">
      <c r="A56" s="9"/>
      <c r="B56" s="10">
        <v>6</v>
      </c>
      <c r="C56" s="11">
        <v>5</v>
      </c>
      <c r="D56" s="12">
        <v>605</v>
      </c>
      <c r="E56" s="31" t="s">
        <v>138</v>
      </c>
      <c r="F56" s="32" t="s">
        <v>139</v>
      </c>
      <c r="G56" s="33">
        <f>+G57+G60</f>
        <v>0</v>
      </c>
      <c r="H56" s="33"/>
      <c r="I56" s="33">
        <f>+I57+I60</f>
        <v>0</v>
      </c>
      <c r="J56" s="33">
        <f>+J57+J60</f>
        <v>0</v>
      </c>
    </row>
    <row r="57" spans="1:10" ht="20.25" hidden="1">
      <c r="A57" s="9"/>
      <c r="B57" s="10">
        <v>6</v>
      </c>
      <c r="C57" s="11">
        <v>3</v>
      </c>
      <c r="D57" s="12">
        <v>603</v>
      </c>
      <c r="E57" s="31" t="s">
        <v>140</v>
      </c>
      <c r="F57" s="32" t="s">
        <v>141</v>
      </c>
      <c r="G57" s="33">
        <f>+G58+G59</f>
        <v>0</v>
      </c>
      <c r="H57" s="33"/>
      <c r="I57" s="33">
        <f>+I58+I59</f>
        <v>0</v>
      </c>
      <c r="J57" s="33">
        <f>+J58+J59</f>
        <v>0</v>
      </c>
    </row>
    <row r="58" spans="1:10" ht="40.5" hidden="1">
      <c r="A58" s="9"/>
      <c r="B58" s="10">
        <v>6</v>
      </c>
      <c r="C58" s="11">
        <v>5</v>
      </c>
      <c r="D58" s="12">
        <v>605</v>
      </c>
      <c r="E58" s="31" t="s">
        <v>142</v>
      </c>
      <c r="F58" s="32" t="s">
        <v>143</v>
      </c>
      <c r="G58" s="33"/>
      <c r="H58" s="33"/>
      <c r="I58" s="33"/>
      <c r="J58" s="33"/>
    </row>
    <row r="59" spans="1:10" ht="60.75" hidden="1">
      <c r="A59" s="9"/>
      <c r="B59" s="10">
        <v>7</v>
      </c>
      <c r="C59" s="11">
        <v>9</v>
      </c>
      <c r="D59" s="12">
        <v>709</v>
      </c>
      <c r="E59" s="31" t="s">
        <v>144</v>
      </c>
      <c r="F59" s="32" t="s">
        <v>145</v>
      </c>
      <c r="G59" s="33"/>
      <c r="H59" s="33"/>
      <c r="I59" s="33"/>
      <c r="J59" s="33"/>
    </row>
    <row r="60" spans="1:10" ht="60.75" hidden="1">
      <c r="A60" s="9"/>
      <c r="B60" s="10">
        <v>7</v>
      </c>
      <c r="C60" s="11">
        <v>1</v>
      </c>
      <c r="D60" s="12">
        <v>701</v>
      </c>
      <c r="E60" s="31" t="s">
        <v>146</v>
      </c>
      <c r="F60" s="32" t="s">
        <v>147</v>
      </c>
      <c r="G60" s="33">
        <f>+G61</f>
        <v>0</v>
      </c>
      <c r="H60" s="33"/>
      <c r="I60" s="33">
        <f>+I61</f>
        <v>0</v>
      </c>
      <c r="J60" s="33">
        <f>+J61</f>
        <v>0</v>
      </c>
    </row>
    <row r="61" spans="1:10" ht="21" customHeight="1" hidden="1">
      <c r="A61" s="9"/>
      <c r="B61" s="10">
        <v>7</v>
      </c>
      <c r="C61" s="11">
        <v>2</v>
      </c>
      <c r="D61" s="12">
        <v>702</v>
      </c>
      <c r="E61" s="31" t="s">
        <v>148</v>
      </c>
      <c r="F61" s="32" t="s">
        <v>149</v>
      </c>
      <c r="G61" s="33"/>
      <c r="H61" s="33"/>
      <c r="I61" s="33"/>
      <c r="J61" s="33"/>
    </row>
    <row r="62" spans="1:10" ht="20.25" hidden="1">
      <c r="A62" s="9"/>
      <c r="B62" s="10">
        <v>7</v>
      </c>
      <c r="C62" s="11">
        <v>3</v>
      </c>
      <c r="D62" s="12">
        <v>703</v>
      </c>
      <c r="E62" s="31" t="s">
        <v>150</v>
      </c>
      <c r="F62" s="32" t="s">
        <v>151</v>
      </c>
      <c r="G62" s="33">
        <f>SUM(G63,G64)</f>
        <v>3454.9</v>
      </c>
      <c r="H62" s="33"/>
      <c r="I62" s="33">
        <f>+I64+I63</f>
        <v>4108.3</v>
      </c>
      <c r="J62" s="33">
        <f>+J64+J63</f>
        <v>4965.4</v>
      </c>
    </row>
    <row r="63" spans="1:10" ht="101.25" hidden="1">
      <c r="A63" s="9"/>
      <c r="B63" s="10"/>
      <c r="C63" s="11"/>
      <c r="D63" s="12"/>
      <c r="E63" s="31" t="s">
        <v>462</v>
      </c>
      <c r="F63" s="32" t="s">
        <v>463</v>
      </c>
      <c r="G63" s="33">
        <v>1567</v>
      </c>
      <c r="H63" s="33"/>
      <c r="I63" s="33">
        <v>1927.4</v>
      </c>
      <c r="J63" s="33">
        <v>2370.7</v>
      </c>
    </row>
    <row r="64" spans="1:10" ht="81" hidden="1">
      <c r="A64" s="9"/>
      <c r="B64" s="10">
        <v>7</v>
      </c>
      <c r="C64" s="11">
        <v>4</v>
      </c>
      <c r="D64" s="12">
        <v>704</v>
      </c>
      <c r="E64" s="31" t="s">
        <v>152</v>
      </c>
      <c r="F64" s="32" t="s">
        <v>153</v>
      </c>
      <c r="G64" s="33">
        <f>SUM(G65,G67,G68,G69)</f>
        <v>1887.9</v>
      </c>
      <c r="H64" s="33"/>
      <c r="I64" s="33">
        <f>SUM(I65,I67,I68,I69)</f>
        <v>2180.9</v>
      </c>
      <c r="J64" s="33">
        <f>SUM(J65,J67,J68,J69)</f>
        <v>2594.7</v>
      </c>
    </row>
    <row r="65" spans="1:10" ht="96" customHeight="1" hidden="1">
      <c r="A65" s="9"/>
      <c r="B65" s="10">
        <v>7</v>
      </c>
      <c r="C65" s="11">
        <v>5</v>
      </c>
      <c r="D65" s="12">
        <v>705</v>
      </c>
      <c r="E65" s="31" t="s">
        <v>154</v>
      </c>
      <c r="F65" s="32" t="s">
        <v>155</v>
      </c>
      <c r="G65" s="33">
        <f>+G66</f>
        <v>0</v>
      </c>
      <c r="H65" s="33"/>
      <c r="I65" s="33">
        <f>+I66</f>
        <v>0</v>
      </c>
      <c r="J65" s="33">
        <f>+J66</f>
        <v>0</v>
      </c>
    </row>
    <row r="66" spans="1:10" ht="114" customHeight="1" hidden="1">
      <c r="A66" s="9"/>
      <c r="B66" s="10">
        <v>7</v>
      </c>
      <c r="C66" s="11">
        <v>6</v>
      </c>
      <c r="D66" s="12">
        <v>706</v>
      </c>
      <c r="E66" s="31" t="s">
        <v>156</v>
      </c>
      <c r="F66" s="32" t="s">
        <v>157</v>
      </c>
      <c r="G66" s="33"/>
      <c r="H66" s="33"/>
      <c r="I66" s="33"/>
      <c r="J66" s="33"/>
    </row>
    <row r="67" spans="1:10" ht="114.75" customHeight="1" hidden="1">
      <c r="A67" s="9"/>
      <c r="B67" s="10">
        <v>7</v>
      </c>
      <c r="C67" s="11">
        <v>7</v>
      </c>
      <c r="D67" s="12">
        <v>707</v>
      </c>
      <c r="E67" s="31" t="s">
        <v>158</v>
      </c>
      <c r="F67" s="32" t="s">
        <v>159</v>
      </c>
      <c r="G67" s="33"/>
      <c r="H67" s="33"/>
      <c r="I67" s="33"/>
      <c r="J67" s="33"/>
    </row>
    <row r="68" spans="1:10" ht="141.75" hidden="1">
      <c r="A68" s="9"/>
      <c r="B68" s="10">
        <v>7</v>
      </c>
      <c r="C68" s="11">
        <v>9</v>
      </c>
      <c r="D68" s="12">
        <v>709</v>
      </c>
      <c r="E68" s="31" t="s">
        <v>160</v>
      </c>
      <c r="F68" s="32" t="s">
        <v>161</v>
      </c>
      <c r="G68" s="33"/>
      <c r="H68" s="33"/>
      <c r="I68" s="33"/>
      <c r="J68" s="33"/>
    </row>
    <row r="69" spans="1:10" ht="141.75" hidden="1">
      <c r="A69" s="9"/>
      <c r="B69" s="10"/>
      <c r="C69" s="11"/>
      <c r="D69" s="12"/>
      <c r="E69" s="31" t="s">
        <v>464</v>
      </c>
      <c r="F69" s="32" t="s">
        <v>465</v>
      </c>
      <c r="G69" s="33">
        <v>1887.9</v>
      </c>
      <c r="H69" s="33"/>
      <c r="I69" s="33">
        <v>2180.9</v>
      </c>
      <c r="J69" s="33">
        <v>2594.7</v>
      </c>
    </row>
    <row r="70" spans="1:10" ht="60.75" hidden="1">
      <c r="A70" s="9"/>
      <c r="B70" s="10">
        <v>8</v>
      </c>
      <c r="C70" s="11">
        <v>6</v>
      </c>
      <c r="D70" s="12">
        <v>806</v>
      </c>
      <c r="E70" s="31" t="s">
        <v>162</v>
      </c>
      <c r="F70" s="32" t="s">
        <v>170</v>
      </c>
      <c r="G70" s="33">
        <f>+G71+G74+G78</f>
        <v>0</v>
      </c>
      <c r="H70" s="33"/>
      <c r="I70" s="33">
        <f>+I71+I74+I78</f>
        <v>0</v>
      </c>
      <c r="J70" s="33">
        <f>+J71+J74+J78</f>
        <v>0</v>
      </c>
    </row>
    <row r="71" spans="1:10" ht="39" customHeight="1" hidden="1">
      <c r="A71" s="9"/>
      <c r="B71" s="10">
        <v>8</v>
      </c>
      <c r="C71" s="11">
        <v>1</v>
      </c>
      <c r="D71" s="12">
        <v>801</v>
      </c>
      <c r="E71" s="31" t="s">
        <v>171</v>
      </c>
      <c r="F71" s="32" t="s">
        <v>172</v>
      </c>
      <c r="G71" s="33">
        <f>+G72+G73</f>
        <v>0</v>
      </c>
      <c r="H71" s="33"/>
      <c r="I71" s="33">
        <f>+I72+I73</f>
        <v>0</v>
      </c>
      <c r="J71" s="33">
        <f>+J72+J73</f>
        <v>0</v>
      </c>
    </row>
    <row r="72" spans="1:10" ht="58.5" customHeight="1" hidden="1">
      <c r="A72" s="9"/>
      <c r="B72" s="10">
        <v>8</v>
      </c>
      <c r="C72" s="11">
        <v>2</v>
      </c>
      <c r="D72" s="12">
        <v>802</v>
      </c>
      <c r="E72" s="31" t="s">
        <v>173</v>
      </c>
      <c r="F72" s="32" t="s">
        <v>174</v>
      </c>
      <c r="G72" s="33"/>
      <c r="H72" s="33"/>
      <c r="I72" s="33"/>
      <c r="J72" s="33"/>
    </row>
    <row r="73" spans="1:10" ht="81" hidden="1">
      <c r="A73" s="9"/>
      <c r="B73" s="10">
        <v>8</v>
      </c>
      <c r="C73" s="11">
        <v>3</v>
      </c>
      <c r="D73" s="12">
        <v>803</v>
      </c>
      <c r="E73" s="31" t="s">
        <v>175</v>
      </c>
      <c r="F73" s="32" t="s">
        <v>176</v>
      </c>
      <c r="G73" s="33"/>
      <c r="H73" s="33"/>
      <c r="I73" s="33"/>
      <c r="J73" s="33"/>
    </row>
    <row r="74" spans="1:10" ht="20.25" hidden="1">
      <c r="A74" s="9"/>
      <c r="B74" s="10">
        <v>8</v>
      </c>
      <c r="C74" s="11">
        <v>4</v>
      </c>
      <c r="D74" s="12">
        <v>804</v>
      </c>
      <c r="E74" s="31" t="s">
        <v>177</v>
      </c>
      <c r="F74" s="32" t="s">
        <v>178</v>
      </c>
      <c r="G74" s="33">
        <f>+G75+G76+G77</f>
        <v>0</v>
      </c>
      <c r="H74" s="33"/>
      <c r="I74" s="33">
        <f>+I75+I76+I77</f>
        <v>0</v>
      </c>
      <c r="J74" s="33">
        <f>+J75+J76+J77</f>
        <v>0</v>
      </c>
    </row>
    <row r="75" spans="1:10" ht="20.25" hidden="1">
      <c r="A75" s="9"/>
      <c r="B75" s="10">
        <v>8</v>
      </c>
      <c r="C75" s="11">
        <v>6</v>
      </c>
      <c r="D75" s="12">
        <v>806</v>
      </c>
      <c r="E75" s="31" t="s">
        <v>179</v>
      </c>
      <c r="F75" s="32" t="s">
        <v>202</v>
      </c>
      <c r="G75" s="33"/>
      <c r="H75" s="33"/>
      <c r="I75" s="33"/>
      <c r="J75" s="33"/>
    </row>
    <row r="76" spans="1:10" ht="39.75" customHeight="1" hidden="1">
      <c r="A76" s="9"/>
      <c r="B76" s="10">
        <v>9</v>
      </c>
      <c r="C76" s="11">
        <v>10</v>
      </c>
      <c r="D76" s="12">
        <v>910</v>
      </c>
      <c r="E76" s="31" t="s">
        <v>203</v>
      </c>
      <c r="F76" s="32" t="s">
        <v>204</v>
      </c>
      <c r="G76" s="33"/>
      <c r="H76" s="33"/>
      <c r="I76" s="33"/>
      <c r="J76" s="33"/>
    </row>
    <row r="77" spans="1:10" ht="40.5" hidden="1">
      <c r="A77" s="9"/>
      <c r="B77" s="10">
        <v>9</v>
      </c>
      <c r="C77" s="11">
        <v>1</v>
      </c>
      <c r="D77" s="12">
        <v>901</v>
      </c>
      <c r="E77" s="31" t="s">
        <v>205</v>
      </c>
      <c r="F77" s="32" t="s">
        <v>206</v>
      </c>
      <c r="G77" s="33"/>
      <c r="H77" s="33"/>
      <c r="I77" s="33"/>
      <c r="J77" s="33"/>
    </row>
    <row r="78" spans="1:10" ht="42" customHeight="1" hidden="1">
      <c r="A78" s="9"/>
      <c r="B78" s="10">
        <v>9</v>
      </c>
      <c r="C78" s="11">
        <v>2</v>
      </c>
      <c r="D78" s="12">
        <v>902</v>
      </c>
      <c r="E78" s="31" t="s">
        <v>207</v>
      </c>
      <c r="F78" s="32" t="s">
        <v>208</v>
      </c>
      <c r="G78" s="33">
        <f>G79</f>
        <v>0</v>
      </c>
      <c r="H78" s="33"/>
      <c r="I78" s="33">
        <f>I79</f>
        <v>0</v>
      </c>
      <c r="J78" s="33">
        <f>J79</f>
        <v>0</v>
      </c>
    </row>
    <row r="79" spans="1:10" ht="20.25" hidden="1">
      <c r="A79" s="9"/>
      <c r="B79" s="10"/>
      <c r="C79" s="11"/>
      <c r="D79" s="12"/>
      <c r="E79" s="31" t="s">
        <v>509</v>
      </c>
      <c r="F79" s="32" t="s">
        <v>510</v>
      </c>
      <c r="G79" s="33"/>
      <c r="H79" s="33"/>
      <c r="I79" s="33"/>
      <c r="J79" s="33"/>
    </row>
    <row r="80" spans="1:10" ht="81" hidden="1">
      <c r="A80" s="9"/>
      <c r="B80" s="10">
        <v>9</v>
      </c>
      <c r="C80" s="11">
        <v>3</v>
      </c>
      <c r="D80" s="12">
        <v>903</v>
      </c>
      <c r="E80" s="31" t="s">
        <v>209</v>
      </c>
      <c r="F80" s="32" t="s">
        <v>210</v>
      </c>
      <c r="G80" s="33">
        <f>+G81+G83+G85+G94+G97</f>
        <v>2100</v>
      </c>
      <c r="H80" s="33"/>
      <c r="I80" s="33">
        <f>+I81+I83+I85+I94+I97</f>
        <v>2160</v>
      </c>
      <c r="J80" s="33">
        <f>+J81+J83+J85+J94+J97</f>
        <v>2210</v>
      </c>
    </row>
    <row r="81" spans="1:10" ht="141.75" hidden="1">
      <c r="A81" s="9"/>
      <c r="B81" s="10">
        <v>9</v>
      </c>
      <c r="C81" s="11">
        <v>4</v>
      </c>
      <c r="D81" s="12">
        <v>904</v>
      </c>
      <c r="E81" s="31" t="s">
        <v>211</v>
      </c>
      <c r="F81" s="32" t="s">
        <v>212</v>
      </c>
      <c r="G81" s="33">
        <f>+G82</f>
        <v>0</v>
      </c>
      <c r="H81" s="33"/>
      <c r="I81" s="33">
        <f>+I82</f>
        <v>0</v>
      </c>
      <c r="J81" s="33">
        <f>+J82</f>
        <v>0</v>
      </c>
    </row>
    <row r="82" spans="1:10" ht="101.25" hidden="1">
      <c r="A82" s="9"/>
      <c r="B82" s="10">
        <v>9</v>
      </c>
      <c r="C82" s="11">
        <v>5</v>
      </c>
      <c r="D82" s="12">
        <v>905</v>
      </c>
      <c r="E82" s="31" t="s">
        <v>213</v>
      </c>
      <c r="F82" s="32" t="s">
        <v>214</v>
      </c>
      <c r="G82" s="33"/>
      <c r="H82" s="33"/>
      <c r="I82" s="33"/>
      <c r="J82" s="33"/>
    </row>
    <row r="83" spans="1:10" ht="40.5" hidden="1">
      <c r="A83" s="9"/>
      <c r="B83" s="10">
        <v>9</v>
      </c>
      <c r="C83" s="11">
        <v>6</v>
      </c>
      <c r="D83" s="12">
        <v>906</v>
      </c>
      <c r="E83" s="31" t="s">
        <v>215</v>
      </c>
      <c r="F83" s="32" t="s">
        <v>216</v>
      </c>
      <c r="G83" s="33">
        <f>+G84</f>
        <v>0</v>
      </c>
      <c r="H83" s="33"/>
      <c r="I83" s="33">
        <f>+I84</f>
        <v>0</v>
      </c>
      <c r="J83" s="33">
        <f>+J84</f>
        <v>0</v>
      </c>
    </row>
    <row r="84" spans="1:10" ht="81" hidden="1">
      <c r="A84" s="9"/>
      <c r="B84" s="10">
        <v>9</v>
      </c>
      <c r="C84" s="11">
        <v>7</v>
      </c>
      <c r="D84" s="12">
        <v>907</v>
      </c>
      <c r="E84" s="31" t="s">
        <v>217</v>
      </c>
      <c r="F84" s="32" t="s">
        <v>218</v>
      </c>
      <c r="G84" s="33"/>
      <c r="H84" s="33"/>
      <c r="I84" s="33"/>
      <c r="J84" s="33"/>
    </row>
    <row r="85" spans="1:10" ht="162" hidden="1">
      <c r="A85" s="9"/>
      <c r="B85" s="10">
        <v>9</v>
      </c>
      <c r="C85" s="11">
        <v>8</v>
      </c>
      <c r="D85" s="12">
        <v>908</v>
      </c>
      <c r="E85" s="31" t="s">
        <v>219</v>
      </c>
      <c r="F85" s="32" t="s">
        <v>220</v>
      </c>
      <c r="G85" s="33">
        <f>+G86+G89+G91</f>
        <v>2100</v>
      </c>
      <c r="H85" s="33"/>
      <c r="I85" s="33">
        <f>+I86+I89+I91</f>
        <v>2160</v>
      </c>
      <c r="J85" s="33">
        <f>+J86+J89+J91</f>
        <v>2210</v>
      </c>
    </row>
    <row r="86" spans="1:10" ht="121.5" hidden="1">
      <c r="A86" s="9"/>
      <c r="B86" s="10">
        <v>9</v>
      </c>
      <c r="C86" s="11">
        <v>10</v>
      </c>
      <c r="D86" s="12">
        <v>910</v>
      </c>
      <c r="E86" s="31" t="s">
        <v>221</v>
      </c>
      <c r="F86" s="32" t="s">
        <v>222</v>
      </c>
      <c r="G86" s="33">
        <f>SUM(G87)</f>
        <v>700</v>
      </c>
      <c r="H86" s="33"/>
      <c r="I86" s="33">
        <f>SUM(I87)</f>
        <v>710</v>
      </c>
      <c r="J86" s="33">
        <f>SUM(J87)</f>
        <v>710</v>
      </c>
    </row>
    <row r="87" spans="1:10" ht="141.75" hidden="1">
      <c r="A87" s="9"/>
      <c r="B87" s="10"/>
      <c r="C87" s="11"/>
      <c r="D87" s="12"/>
      <c r="E87" s="31" t="s">
        <v>466</v>
      </c>
      <c r="F87" s="32" t="s">
        <v>467</v>
      </c>
      <c r="G87" s="33">
        <v>700</v>
      </c>
      <c r="H87" s="33"/>
      <c r="I87" s="33">
        <v>710</v>
      </c>
      <c r="J87" s="33">
        <v>710</v>
      </c>
    </row>
    <row r="88" spans="1:10" ht="141.75" hidden="1">
      <c r="A88" s="9"/>
      <c r="B88" s="10">
        <v>10</v>
      </c>
      <c r="C88" s="11">
        <v>6</v>
      </c>
      <c r="D88" s="12">
        <v>1006</v>
      </c>
      <c r="E88" s="31" t="s">
        <v>223</v>
      </c>
      <c r="F88" s="32" t="s">
        <v>224</v>
      </c>
      <c r="G88" s="33"/>
      <c r="H88" s="33"/>
      <c r="I88" s="33"/>
      <c r="J88" s="33"/>
    </row>
    <row r="89" spans="1:10" ht="114.75" customHeight="1" hidden="1">
      <c r="A89" s="9"/>
      <c r="B89" s="10">
        <v>10</v>
      </c>
      <c r="C89" s="11">
        <v>1</v>
      </c>
      <c r="D89" s="12">
        <v>1001</v>
      </c>
      <c r="E89" s="31" t="s">
        <v>225</v>
      </c>
      <c r="F89" s="32" t="s">
        <v>226</v>
      </c>
      <c r="G89" s="33">
        <f>+G90</f>
        <v>0</v>
      </c>
      <c r="H89" s="33"/>
      <c r="I89" s="33">
        <f>+I90</f>
        <v>0</v>
      </c>
      <c r="J89" s="33">
        <f>+J90</f>
        <v>0</v>
      </c>
    </row>
    <row r="90" spans="1:10" ht="115.5" customHeight="1" hidden="1">
      <c r="A90" s="9"/>
      <c r="B90" s="10">
        <v>10</v>
      </c>
      <c r="C90" s="11">
        <v>2</v>
      </c>
      <c r="D90" s="12">
        <v>1002</v>
      </c>
      <c r="E90" s="31" t="s">
        <v>227</v>
      </c>
      <c r="F90" s="32" t="s">
        <v>228</v>
      </c>
      <c r="G90" s="33"/>
      <c r="H90" s="33"/>
      <c r="I90" s="33"/>
      <c r="J90" s="33"/>
    </row>
    <row r="91" spans="1:10" ht="141.75" hidden="1">
      <c r="A91" s="9"/>
      <c r="B91" s="10">
        <v>10</v>
      </c>
      <c r="C91" s="11">
        <v>3</v>
      </c>
      <c r="D91" s="12">
        <v>1003</v>
      </c>
      <c r="E91" s="31" t="s">
        <v>229</v>
      </c>
      <c r="F91" s="32" t="s">
        <v>230</v>
      </c>
      <c r="G91" s="33">
        <f>SUM(G92,G93)</f>
        <v>1400</v>
      </c>
      <c r="H91" s="33"/>
      <c r="I91" s="33">
        <f>SUM(I92,I93)</f>
        <v>1450</v>
      </c>
      <c r="J91" s="33">
        <f>SUM(J92,J93)</f>
        <v>1500</v>
      </c>
    </row>
    <row r="92" spans="1:10" ht="121.5" hidden="1">
      <c r="A92" s="9"/>
      <c r="B92" s="10"/>
      <c r="C92" s="11"/>
      <c r="D92" s="12"/>
      <c r="E92" s="31" t="s">
        <v>468</v>
      </c>
      <c r="F92" s="32" t="s">
        <v>469</v>
      </c>
      <c r="G92" s="33">
        <v>1400</v>
      </c>
      <c r="H92" s="33"/>
      <c r="I92" s="33">
        <v>1450</v>
      </c>
      <c r="J92" s="33">
        <v>1500</v>
      </c>
    </row>
    <row r="93" spans="1:10" ht="117" customHeight="1" hidden="1">
      <c r="A93" s="9"/>
      <c r="B93" s="10">
        <v>10</v>
      </c>
      <c r="C93" s="11">
        <v>4</v>
      </c>
      <c r="D93" s="12">
        <v>1004</v>
      </c>
      <c r="E93" s="31" t="s">
        <v>231</v>
      </c>
      <c r="F93" s="32" t="s">
        <v>232</v>
      </c>
      <c r="G93" s="33"/>
      <c r="H93" s="33"/>
      <c r="I93" s="33"/>
      <c r="J93" s="33"/>
    </row>
    <row r="94" spans="1:10" ht="40.5" hidden="1">
      <c r="A94" s="9"/>
      <c r="B94" s="10">
        <v>10</v>
      </c>
      <c r="C94" s="11">
        <v>6</v>
      </c>
      <c r="D94" s="12">
        <v>1006</v>
      </c>
      <c r="E94" s="31" t="s">
        <v>233</v>
      </c>
      <c r="F94" s="32" t="s">
        <v>234</v>
      </c>
      <c r="G94" s="33">
        <f aca="true" t="shared" si="1" ref="G94:J95">+G95</f>
        <v>0</v>
      </c>
      <c r="H94" s="33"/>
      <c r="I94" s="33">
        <f t="shared" si="1"/>
        <v>0</v>
      </c>
      <c r="J94" s="33">
        <f t="shared" si="1"/>
        <v>0</v>
      </c>
    </row>
    <row r="95" spans="1:10" ht="81" hidden="1">
      <c r="A95" s="9"/>
      <c r="B95" s="10">
        <v>11</v>
      </c>
      <c r="C95" s="11">
        <v>5</v>
      </c>
      <c r="D95" s="12">
        <v>1105</v>
      </c>
      <c r="E95" s="31" t="s">
        <v>235</v>
      </c>
      <c r="F95" s="32" t="s">
        <v>236</v>
      </c>
      <c r="G95" s="33">
        <f t="shared" si="1"/>
        <v>0</v>
      </c>
      <c r="H95" s="33"/>
      <c r="I95" s="33">
        <f t="shared" si="1"/>
        <v>0</v>
      </c>
      <c r="J95" s="33">
        <f t="shared" si="1"/>
        <v>0</v>
      </c>
    </row>
    <row r="96" spans="1:10" ht="101.25" hidden="1">
      <c r="A96" s="9"/>
      <c r="B96" s="10">
        <v>11</v>
      </c>
      <c r="C96" s="11">
        <v>1</v>
      </c>
      <c r="D96" s="12">
        <v>1101</v>
      </c>
      <c r="E96" s="31" t="s">
        <v>237</v>
      </c>
      <c r="F96" s="32" t="s">
        <v>238</v>
      </c>
      <c r="G96" s="33"/>
      <c r="H96" s="33"/>
      <c r="I96" s="33"/>
      <c r="J96" s="33"/>
    </row>
    <row r="97" spans="1:10" ht="162" hidden="1">
      <c r="A97" s="9"/>
      <c r="B97" s="10">
        <v>11</v>
      </c>
      <c r="C97" s="11">
        <v>2</v>
      </c>
      <c r="D97" s="12">
        <v>1102</v>
      </c>
      <c r="E97" s="31" t="s">
        <v>239</v>
      </c>
      <c r="F97" s="32" t="s">
        <v>240</v>
      </c>
      <c r="G97" s="33">
        <f>+G98+G100</f>
        <v>0</v>
      </c>
      <c r="H97" s="33"/>
      <c r="I97" s="33">
        <f>+I98+I100</f>
        <v>0</v>
      </c>
      <c r="J97" s="33">
        <f>+J98+J100</f>
        <v>0</v>
      </c>
    </row>
    <row r="98" spans="1:10" ht="59.25" customHeight="1" hidden="1">
      <c r="A98" s="9"/>
      <c r="B98" s="10">
        <v>11</v>
      </c>
      <c r="C98" s="11">
        <v>3</v>
      </c>
      <c r="D98" s="12">
        <v>1103</v>
      </c>
      <c r="E98" s="31" t="s">
        <v>241</v>
      </c>
      <c r="F98" s="32" t="s">
        <v>242</v>
      </c>
      <c r="G98" s="33">
        <f>+G99</f>
        <v>0</v>
      </c>
      <c r="H98" s="33"/>
      <c r="I98" s="33">
        <f>+I99</f>
        <v>0</v>
      </c>
      <c r="J98" s="33">
        <f>+J99</f>
        <v>0</v>
      </c>
    </row>
    <row r="99" spans="1:10" ht="61.5" customHeight="1" hidden="1">
      <c r="A99" s="9"/>
      <c r="B99" s="10">
        <v>11</v>
      </c>
      <c r="C99" s="11">
        <v>4</v>
      </c>
      <c r="D99" s="12">
        <v>1104</v>
      </c>
      <c r="E99" s="31" t="s">
        <v>243</v>
      </c>
      <c r="F99" s="32" t="s">
        <v>244</v>
      </c>
      <c r="G99" s="33"/>
      <c r="H99" s="33"/>
      <c r="I99" s="33"/>
      <c r="J99" s="33"/>
    </row>
    <row r="100" spans="1:10" ht="118.5" customHeight="1" hidden="1">
      <c r="A100" s="9"/>
      <c r="B100" s="10">
        <v>11</v>
      </c>
      <c r="C100" s="11">
        <v>5</v>
      </c>
      <c r="D100" s="12">
        <v>1105</v>
      </c>
      <c r="E100" s="31" t="s">
        <v>245</v>
      </c>
      <c r="F100" s="32" t="s">
        <v>246</v>
      </c>
      <c r="G100" s="33">
        <f>+G101</f>
        <v>0</v>
      </c>
      <c r="H100" s="33"/>
      <c r="I100" s="33">
        <f>+I101</f>
        <v>0</v>
      </c>
      <c r="J100" s="33">
        <f>+J101</f>
        <v>0</v>
      </c>
    </row>
    <row r="101" spans="1:10" ht="151.5" customHeight="1" hidden="1">
      <c r="A101" s="9"/>
      <c r="B101" s="10"/>
      <c r="C101" s="11"/>
      <c r="D101" s="12"/>
      <c r="E101" s="31" t="s">
        <v>247</v>
      </c>
      <c r="F101" s="32" t="s">
        <v>248</v>
      </c>
      <c r="G101" s="33"/>
      <c r="H101" s="33"/>
      <c r="I101" s="33"/>
      <c r="J101" s="33"/>
    </row>
    <row r="102" spans="1:10" ht="40.5" hidden="1">
      <c r="A102" s="1"/>
      <c r="B102" s="3">
        <v>0</v>
      </c>
      <c r="C102" s="1">
        <v>5</v>
      </c>
      <c r="D102" s="3">
        <v>1105</v>
      </c>
      <c r="E102" s="31" t="s">
        <v>249</v>
      </c>
      <c r="F102" s="32" t="s">
        <v>250</v>
      </c>
      <c r="G102" s="33">
        <f>+G103+G104+G107</f>
        <v>343.4</v>
      </c>
      <c r="H102" s="33"/>
      <c r="I102" s="33">
        <f>+I103+I104+I107</f>
        <v>363.6</v>
      </c>
      <c r="J102" s="33">
        <f>+J103+J104+J107</f>
        <v>383.8</v>
      </c>
    </row>
    <row r="103" spans="1:10" ht="40.5" hidden="1">
      <c r="A103" s="5"/>
      <c r="B103" s="5"/>
      <c r="C103" s="5"/>
      <c r="D103" s="1"/>
      <c r="E103" s="31" t="s">
        <v>251</v>
      </c>
      <c r="F103" s="32" t="s">
        <v>252</v>
      </c>
      <c r="G103" s="33">
        <v>343.4</v>
      </c>
      <c r="H103" s="33"/>
      <c r="I103" s="33">
        <v>363.6</v>
      </c>
      <c r="J103" s="33">
        <v>383.8</v>
      </c>
    </row>
    <row r="104" spans="1:10" ht="20.25" hidden="1">
      <c r="A104" s="1"/>
      <c r="B104" s="1"/>
      <c r="C104" s="1"/>
      <c r="D104" s="1"/>
      <c r="E104" s="31" t="s">
        <v>253</v>
      </c>
      <c r="F104" s="32" t="s">
        <v>254</v>
      </c>
      <c r="G104" s="33">
        <f aca="true" t="shared" si="2" ref="G104:J105">+G105</f>
        <v>0</v>
      </c>
      <c r="H104" s="33"/>
      <c r="I104" s="33">
        <f t="shared" si="2"/>
        <v>0</v>
      </c>
      <c r="J104" s="33">
        <f t="shared" si="2"/>
        <v>0</v>
      </c>
    </row>
    <row r="105" spans="1:10" ht="78" customHeight="1" hidden="1">
      <c r="A105" s="1"/>
      <c r="B105" s="1"/>
      <c r="C105" s="1"/>
      <c r="D105" s="1"/>
      <c r="E105" s="31" t="s">
        <v>255</v>
      </c>
      <c r="F105" s="32" t="s">
        <v>256</v>
      </c>
      <c r="G105" s="33">
        <f t="shared" si="2"/>
        <v>0</v>
      </c>
      <c r="H105" s="33"/>
      <c r="I105" s="33">
        <f t="shared" si="2"/>
        <v>0</v>
      </c>
      <c r="J105" s="33">
        <f t="shared" si="2"/>
        <v>0</v>
      </c>
    </row>
    <row r="106" spans="1:10" ht="208.5" customHeight="1" hidden="1">
      <c r="A106" s="1"/>
      <c r="B106" s="1"/>
      <c r="C106" s="1"/>
      <c r="D106" s="1"/>
      <c r="E106" s="31" t="s">
        <v>257</v>
      </c>
      <c r="F106" s="32" t="s">
        <v>258</v>
      </c>
      <c r="G106" s="33"/>
      <c r="H106" s="33"/>
      <c r="I106" s="33"/>
      <c r="J106" s="33"/>
    </row>
    <row r="107" spans="1:10" ht="20.25" hidden="1">
      <c r="A107" s="1"/>
      <c r="B107" s="1"/>
      <c r="C107" s="1"/>
      <c r="D107" s="1"/>
      <c r="E107" s="31" t="s">
        <v>259</v>
      </c>
      <c r="F107" s="32" t="s">
        <v>260</v>
      </c>
      <c r="G107" s="33">
        <f>G108+G110</f>
        <v>0</v>
      </c>
      <c r="H107" s="33"/>
      <c r="I107" s="33">
        <f>I108+I110</f>
        <v>0</v>
      </c>
      <c r="J107" s="33">
        <f>J108+J110</f>
        <v>0</v>
      </c>
    </row>
    <row r="108" spans="1:10" ht="101.25" hidden="1">
      <c r="A108" s="1"/>
      <c r="B108" s="1"/>
      <c r="C108" s="1"/>
      <c r="D108" s="1"/>
      <c r="E108" s="31" t="s">
        <v>261</v>
      </c>
      <c r="F108" s="32" t="s">
        <v>262</v>
      </c>
      <c r="G108" s="33">
        <f>+G109</f>
        <v>0</v>
      </c>
      <c r="H108" s="33"/>
      <c r="I108" s="33">
        <f>+I109</f>
        <v>0</v>
      </c>
      <c r="J108" s="33">
        <f>+J109</f>
        <v>0</v>
      </c>
    </row>
    <row r="109" spans="1:10" ht="60.75" hidden="1">
      <c r="A109" s="1"/>
      <c r="B109" s="1"/>
      <c r="C109" s="1"/>
      <c r="D109" s="1"/>
      <c r="E109" s="31" t="s">
        <v>263</v>
      </c>
      <c r="F109" s="32" t="s">
        <v>264</v>
      </c>
      <c r="G109" s="33"/>
      <c r="H109" s="33"/>
      <c r="I109" s="33"/>
      <c r="J109" s="33"/>
    </row>
    <row r="110" spans="5:10" ht="40.5" hidden="1">
      <c r="E110" s="31" t="s">
        <v>265</v>
      </c>
      <c r="F110" s="32" t="s">
        <v>266</v>
      </c>
      <c r="G110" s="33"/>
      <c r="H110" s="33"/>
      <c r="I110" s="33"/>
      <c r="J110" s="33"/>
    </row>
    <row r="111" spans="5:10" ht="60.75" hidden="1">
      <c r="E111" s="31" t="s">
        <v>267</v>
      </c>
      <c r="F111" s="32" t="s">
        <v>268</v>
      </c>
      <c r="G111" s="33">
        <f>+G112</f>
        <v>0</v>
      </c>
      <c r="H111" s="33"/>
      <c r="I111" s="33">
        <f>+I112</f>
        <v>0</v>
      </c>
      <c r="J111" s="33">
        <f>+J112</f>
        <v>0</v>
      </c>
    </row>
    <row r="112" spans="5:10" ht="20.25" hidden="1">
      <c r="E112" s="31" t="s">
        <v>269</v>
      </c>
      <c r="F112" s="32" t="s">
        <v>270</v>
      </c>
      <c r="G112" s="33">
        <f aca="true" t="shared" si="3" ref="G112:J113">+G113</f>
        <v>0</v>
      </c>
      <c r="H112" s="33"/>
      <c r="I112" s="33">
        <f t="shared" si="3"/>
        <v>0</v>
      </c>
      <c r="J112" s="33">
        <f t="shared" si="3"/>
        <v>0</v>
      </c>
    </row>
    <row r="113" spans="5:10" ht="39" customHeight="1" hidden="1">
      <c r="E113" s="31" t="s">
        <v>271</v>
      </c>
      <c r="F113" s="32" t="s">
        <v>272</v>
      </c>
      <c r="G113" s="33">
        <f t="shared" si="3"/>
        <v>0</v>
      </c>
      <c r="H113" s="33"/>
      <c r="I113" s="33">
        <f t="shared" si="3"/>
        <v>0</v>
      </c>
      <c r="J113" s="33">
        <f t="shared" si="3"/>
        <v>0</v>
      </c>
    </row>
    <row r="114" spans="5:10" ht="76.5" customHeight="1" hidden="1">
      <c r="E114" s="31" t="s">
        <v>273</v>
      </c>
      <c r="F114" s="32" t="s">
        <v>274</v>
      </c>
      <c r="G114" s="33"/>
      <c r="H114" s="33"/>
      <c r="I114" s="33"/>
      <c r="J114" s="33"/>
    </row>
    <row r="115" spans="5:10" ht="60.75" hidden="1">
      <c r="E115" s="31" t="s">
        <v>275</v>
      </c>
      <c r="F115" s="32" t="s">
        <v>276</v>
      </c>
      <c r="G115" s="33">
        <f>+G116+G119</f>
        <v>150</v>
      </c>
      <c r="H115" s="33"/>
      <c r="I115" s="33">
        <f>+I116+I119</f>
        <v>150</v>
      </c>
      <c r="J115" s="33">
        <f>+J116+J119</f>
        <v>150</v>
      </c>
    </row>
    <row r="116" spans="5:10" ht="114" customHeight="1" hidden="1">
      <c r="E116" s="31" t="s">
        <v>277</v>
      </c>
      <c r="F116" s="32" t="s">
        <v>278</v>
      </c>
      <c r="G116" s="33">
        <f>+G117</f>
        <v>0</v>
      </c>
      <c r="H116" s="33"/>
      <c r="I116" s="33"/>
      <c r="J116" s="33"/>
    </row>
    <row r="117" spans="5:10" ht="202.5" hidden="1">
      <c r="E117" s="31" t="s">
        <v>279</v>
      </c>
      <c r="F117" s="32" t="s">
        <v>280</v>
      </c>
      <c r="G117" s="33">
        <f>+G118</f>
        <v>0</v>
      </c>
      <c r="H117" s="33"/>
      <c r="I117" s="33"/>
      <c r="J117" s="33"/>
    </row>
    <row r="118" spans="5:10" ht="202.5" hidden="1">
      <c r="E118" s="31" t="s">
        <v>281</v>
      </c>
      <c r="F118" s="32" t="s">
        <v>282</v>
      </c>
      <c r="G118" s="33"/>
      <c r="H118" s="33"/>
      <c r="I118" s="33"/>
      <c r="J118" s="33"/>
    </row>
    <row r="119" spans="5:10" ht="76.5" customHeight="1" hidden="1">
      <c r="E119" s="31" t="s">
        <v>283</v>
      </c>
      <c r="F119" s="32" t="s">
        <v>284</v>
      </c>
      <c r="G119" s="33">
        <f>+G120+G123</f>
        <v>150</v>
      </c>
      <c r="H119" s="33"/>
      <c r="I119" s="33">
        <f>+I120+I123</f>
        <v>150</v>
      </c>
      <c r="J119" s="33">
        <f>+J120+J123</f>
        <v>150</v>
      </c>
    </row>
    <row r="120" spans="5:10" ht="57.75" customHeight="1" hidden="1">
      <c r="E120" s="31" t="s">
        <v>285</v>
      </c>
      <c r="F120" s="32" t="s">
        <v>286</v>
      </c>
      <c r="G120" s="33">
        <f>SUM(G121,G122,G123)</f>
        <v>150</v>
      </c>
      <c r="H120" s="33"/>
      <c r="I120" s="33">
        <f>SUM(I121,I122,I123)</f>
        <v>150</v>
      </c>
      <c r="J120" s="33">
        <f>SUM(J121,J122,J123)</f>
        <v>150</v>
      </c>
    </row>
    <row r="121" spans="5:10" ht="81" hidden="1">
      <c r="E121" s="31" t="s">
        <v>287</v>
      </c>
      <c r="F121" s="32" t="s">
        <v>288</v>
      </c>
      <c r="G121" s="33"/>
      <c r="H121" s="33"/>
      <c r="I121" s="33"/>
      <c r="J121" s="33"/>
    </row>
    <row r="122" spans="5:10" ht="81" hidden="1">
      <c r="E122" s="31" t="s">
        <v>470</v>
      </c>
      <c r="F122" s="32" t="s">
        <v>471</v>
      </c>
      <c r="G122" s="33">
        <v>150</v>
      </c>
      <c r="H122" s="33"/>
      <c r="I122" s="33">
        <v>150</v>
      </c>
      <c r="J122" s="33">
        <v>150</v>
      </c>
    </row>
    <row r="123" spans="5:10" ht="76.5" customHeight="1" hidden="1">
      <c r="E123" s="31" t="s">
        <v>289</v>
      </c>
      <c r="F123" s="32" t="s">
        <v>290</v>
      </c>
      <c r="G123" s="33">
        <f>+G124</f>
        <v>0</v>
      </c>
      <c r="H123" s="33"/>
      <c r="I123" s="33"/>
      <c r="J123" s="33"/>
    </row>
    <row r="124" spans="5:10" ht="95.25" customHeight="1" hidden="1">
      <c r="E124" s="31" t="s">
        <v>291</v>
      </c>
      <c r="F124" s="32" t="s">
        <v>292</v>
      </c>
      <c r="G124" s="33"/>
      <c r="H124" s="33"/>
      <c r="I124" s="33"/>
      <c r="J124" s="33"/>
    </row>
    <row r="125" spans="5:10" ht="40.5" hidden="1">
      <c r="E125" s="31" t="s">
        <v>293</v>
      </c>
      <c r="F125" s="32" t="s">
        <v>294</v>
      </c>
      <c r="G125" s="33">
        <f aca="true" t="shared" si="4" ref="G125:J126">+G126</f>
        <v>0</v>
      </c>
      <c r="H125" s="33"/>
      <c r="I125" s="33">
        <f t="shared" si="4"/>
        <v>0</v>
      </c>
      <c r="J125" s="33">
        <f t="shared" si="4"/>
        <v>0</v>
      </c>
    </row>
    <row r="126" spans="5:10" ht="57.75" customHeight="1" hidden="1">
      <c r="E126" s="31" t="s">
        <v>295</v>
      </c>
      <c r="F126" s="32" t="s">
        <v>296</v>
      </c>
      <c r="G126" s="33">
        <f t="shared" si="4"/>
        <v>0</v>
      </c>
      <c r="H126" s="33"/>
      <c r="I126" s="33">
        <f t="shared" si="4"/>
        <v>0</v>
      </c>
      <c r="J126" s="33">
        <f t="shared" si="4"/>
        <v>0</v>
      </c>
    </row>
    <row r="127" spans="5:10" ht="57.75" customHeight="1" hidden="1">
      <c r="E127" s="31" t="s">
        <v>297</v>
      </c>
      <c r="F127" s="32" t="s">
        <v>298</v>
      </c>
      <c r="G127" s="33"/>
      <c r="H127" s="33"/>
      <c r="I127" s="33"/>
      <c r="J127" s="33"/>
    </row>
    <row r="128" spans="5:10" ht="24.75" customHeight="1" hidden="1">
      <c r="E128" s="31" t="s">
        <v>299</v>
      </c>
      <c r="F128" s="32" t="s">
        <v>307</v>
      </c>
      <c r="G128" s="33">
        <f>SUM(G129,G133,G134,G135,G136,G137,G138,G139,G140,G141,G142)</f>
        <v>2374.7</v>
      </c>
      <c r="H128" s="33"/>
      <c r="I128" s="33">
        <f>SUM(I129,I133,I134,I135,I136,I137,I138,I139,I140,I141,I142)</f>
        <v>2383.8</v>
      </c>
      <c r="J128" s="33">
        <f>SUM(J129,J133,J134,J135,J136,J137,J138,J139,J140,J141,J142)</f>
        <v>2389.6</v>
      </c>
    </row>
    <row r="129" spans="5:10" ht="40.5" hidden="1">
      <c r="E129" s="31" t="s">
        <v>308</v>
      </c>
      <c r="F129" s="32" t="s">
        <v>309</v>
      </c>
      <c r="G129" s="33">
        <f>SUM(G130,G131,G132)</f>
        <v>34.599999999999994</v>
      </c>
      <c r="H129" s="33"/>
      <c r="I129" s="33">
        <f>SUM(I130,I131,I132)</f>
        <v>38.7</v>
      </c>
      <c r="J129" s="33">
        <f>SUM(J130,J131,J132)</f>
        <v>41</v>
      </c>
    </row>
    <row r="130" spans="5:10" ht="121.5" hidden="1">
      <c r="E130" s="31" t="s">
        <v>472</v>
      </c>
      <c r="F130" s="32" t="s">
        <v>473</v>
      </c>
      <c r="G130" s="33">
        <v>16.2</v>
      </c>
      <c r="H130" s="33"/>
      <c r="I130" s="33">
        <v>18.1</v>
      </c>
      <c r="J130" s="33">
        <v>19.2</v>
      </c>
    </row>
    <row r="131" spans="5:10" ht="81" hidden="1">
      <c r="E131" s="31" t="s">
        <v>310</v>
      </c>
      <c r="F131" s="32" t="s">
        <v>311</v>
      </c>
      <c r="G131" s="33"/>
      <c r="H131" s="33"/>
      <c r="I131" s="33"/>
      <c r="J131" s="33"/>
    </row>
    <row r="132" spans="5:10" ht="101.25" hidden="1">
      <c r="E132" s="31" t="s">
        <v>474</v>
      </c>
      <c r="F132" s="32" t="s">
        <v>475</v>
      </c>
      <c r="G132" s="33">
        <v>18.4</v>
      </c>
      <c r="H132" s="33"/>
      <c r="I132" s="33">
        <v>20.6</v>
      </c>
      <c r="J132" s="33">
        <v>21.8</v>
      </c>
    </row>
    <row r="133" spans="5:10" ht="101.25" hidden="1">
      <c r="E133" s="31" t="s">
        <v>476</v>
      </c>
      <c r="F133" s="32" t="s">
        <v>477</v>
      </c>
      <c r="G133" s="33">
        <v>29.2</v>
      </c>
      <c r="H133" s="33"/>
      <c r="I133" s="33">
        <v>32.7</v>
      </c>
      <c r="J133" s="33">
        <v>34.7</v>
      </c>
    </row>
    <row r="134" spans="5:10" ht="121.5" hidden="1">
      <c r="E134" s="31" t="s">
        <v>478</v>
      </c>
      <c r="F134" s="32" t="s">
        <v>479</v>
      </c>
      <c r="G134" s="33">
        <v>3</v>
      </c>
      <c r="H134" s="33"/>
      <c r="I134" s="33">
        <v>3</v>
      </c>
      <c r="J134" s="33">
        <v>3</v>
      </c>
    </row>
    <row r="135" spans="5:10" ht="101.25" hidden="1">
      <c r="E135" s="31" t="s">
        <v>480</v>
      </c>
      <c r="F135" s="32" t="s">
        <v>481</v>
      </c>
      <c r="G135" s="33">
        <v>2</v>
      </c>
      <c r="H135" s="33"/>
      <c r="I135" s="33">
        <v>2.5</v>
      </c>
      <c r="J135" s="33">
        <v>3</v>
      </c>
    </row>
    <row r="136" spans="5:10" ht="40.5" hidden="1">
      <c r="E136" s="31" t="s">
        <v>482</v>
      </c>
      <c r="F136" s="32" t="s">
        <v>483</v>
      </c>
      <c r="G136" s="33">
        <v>6</v>
      </c>
      <c r="H136" s="33"/>
      <c r="I136" s="33">
        <v>6</v>
      </c>
      <c r="J136" s="33">
        <v>6</v>
      </c>
    </row>
    <row r="137" spans="5:10" ht="40.5" hidden="1">
      <c r="E137" s="31" t="s">
        <v>484</v>
      </c>
      <c r="F137" s="32" t="s">
        <v>485</v>
      </c>
      <c r="G137" s="33">
        <v>19.7</v>
      </c>
      <c r="H137" s="33"/>
      <c r="I137" s="33">
        <v>19.7</v>
      </c>
      <c r="J137" s="33">
        <v>19.7</v>
      </c>
    </row>
    <row r="138" spans="5:10" ht="40.5" hidden="1">
      <c r="E138" s="31" t="s">
        <v>312</v>
      </c>
      <c r="F138" s="32" t="s">
        <v>313</v>
      </c>
      <c r="G138" s="33"/>
      <c r="H138" s="33"/>
      <c r="I138" s="33"/>
      <c r="J138" s="33"/>
    </row>
    <row r="139" spans="5:10" ht="37.5" customHeight="1" hidden="1">
      <c r="E139" s="31" t="s">
        <v>314</v>
      </c>
      <c r="F139" s="32" t="s">
        <v>315</v>
      </c>
      <c r="G139" s="33"/>
      <c r="H139" s="33"/>
      <c r="I139" s="33"/>
      <c r="J139" s="33"/>
    </row>
    <row r="140" spans="5:10" ht="88.5" customHeight="1" hidden="1">
      <c r="E140" s="31" t="s">
        <v>486</v>
      </c>
      <c r="F140" s="32" t="s">
        <v>487</v>
      </c>
      <c r="G140" s="33">
        <v>4</v>
      </c>
      <c r="H140" s="33"/>
      <c r="I140" s="33">
        <v>5</v>
      </c>
      <c r="J140" s="33">
        <v>6</v>
      </c>
    </row>
    <row r="141" spans="5:10" ht="64.5" customHeight="1" hidden="1">
      <c r="E141" s="31" t="s">
        <v>488</v>
      </c>
      <c r="F141" s="32" t="s">
        <v>489</v>
      </c>
      <c r="G141" s="33">
        <v>875.3</v>
      </c>
      <c r="H141" s="33"/>
      <c r="I141" s="33">
        <v>875.3</v>
      </c>
      <c r="J141" s="33">
        <v>875.3</v>
      </c>
    </row>
    <row r="142" spans="5:10" ht="43.5" customHeight="1" hidden="1">
      <c r="E142" s="31" t="s">
        <v>490</v>
      </c>
      <c r="F142" s="32" t="s">
        <v>491</v>
      </c>
      <c r="G142" s="33">
        <f>SUM(G143)</f>
        <v>1400.9</v>
      </c>
      <c r="H142" s="33"/>
      <c r="I142" s="33">
        <f>SUM(I143)</f>
        <v>1400.9</v>
      </c>
      <c r="J142" s="33">
        <f>SUM(J143)</f>
        <v>1400.9</v>
      </c>
    </row>
    <row r="143" spans="5:10" ht="55.5" customHeight="1" hidden="1">
      <c r="E143" s="31" t="s">
        <v>492</v>
      </c>
      <c r="F143" s="32" t="s">
        <v>493</v>
      </c>
      <c r="G143" s="33">
        <v>1400.9</v>
      </c>
      <c r="H143" s="33"/>
      <c r="I143" s="33">
        <v>1400.9</v>
      </c>
      <c r="J143" s="33">
        <v>1400.9</v>
      </c>
    </row>
    <row r="144" spans="5:10" ht="20.25" hidden="1">
      <c r="E144" s="35" t="s">
        <v>316</v>
      </c>
      <c r="F144" s="32" t="s">
        <v>317</v>
      </c>
      <c r="G144" s="36">
        <f>SUM(G145+G237)</f>
        <v>375403.39999999997</v>
      </c>
      <c r="H144" s="36"/>
      <c r="I144" s="36">
        <f>SUM(I145+I237)</f>
        <v>393118</v>
      </c>
      <c r="J144" s="36">
        <f>SUM(J145+J237)</f>
        <v>411850.6</v>
      </c>
    </row>
    <row r="145" spans="5:10" ht="60.75" hidden="1">
      <c r="E145" s="31" t="s">
        <v>318</v>
      </c>
      <c r="F145" s="37" t="s">
        <v>319</v>
      </c>
      <c r="G145" s="38">
        <f>SUM(G146,G152,G180,G225)</f>
        <v>375403.39999999997</v>
      </c>
      <c r="H145" s="38"/>
      <c r="I145" s="38">
        <f>SUM(I146,I152,I180,I225)</f>
        <v>393118</v>
      </c>
      <c r="J145" s="38">
        <f>SUM(J146,J152,J180,J225)</f>
        <v>411850.6</v>
      </c>
    </row>
    <row r="146" spans="5:10" ht="39" customHeight="1" hidden="1">
      <c r="E146" s="31" t="s">
        <v>320</v>
      </c>
      <c r="F146" s="32" t="s">
        <v>54</v>
      </c>
      <c r="G146" s="38">
        <f>SUM(G147,G150)</f>
        <v>108273.8</v>
      </c>
      <c r="H146" s="38"/>
      <c r="I146" s="38">
        <f>SUM(I147,I150)</f>
        <v>115324.6</v>
      </c>
      <c r="J146" s="38">
        <f>SUM(J147,J150)</f>
        <v>117270.1</v>
      </c>
    </row>
    <row r="147" spans="5:10" ht="40.5" hidden="1">
      <c r="E147" s="31" t="s">
        <v>321</v>
      </c>
      <c r="F147" s="32" t="s">
        <v>322</v>
      </c>
      <c r="G147" s="38">
        <f>SUM(G148:G149)</f>
        <v>64503</v>
      </c>
      <c r="H147" s="38"/>
      <c r="I147" s="38">
        <f>SUM(I148:I149)</f>
        <v>60794.8</v>
      </c>
      <c r="J147" s="38">
        <f>SUM(J148:J149)</f>
        <v>56794.9</v>
      </c>
    </row>
    <row r="148" spans="5:10" ht="60.75" hidden="1">
      <c r="E148" s="31" t="s">
        <v>323</v>
      </c>
      <c r="F148" s="32" t="s">
        <v>324</v>
      </c>
      <c r="G148" s="33"/>
      <c r="H148" s="33"/>
      <c r="I148" s="33"/>
      <c r="J148" s="39"/>
    </row>
    <row r="149" spans="5:10" ht="40.5" hidden="1">
      <c r="E149" s="31" t="s">
        <v>180</v>
      </c>
      <c r="F149" s="32" t="s">
        <v>181</v>
      </c>
      <c r="G149" s="33">
        <v>64503</v>
      </c>
      <c r="H149" s="33"/>
      <c r="I149" s="33">
        <v>60794.8</v>
      </c>
      <c r="J149" s="39">
        <v>56794.9</v>
      </c>
    </row>
    <row r="150" spans="5:10" ht="40.5" hidden="1">
      <c r="E150" s="31" t="s">
        <v>183</v>
      </c>
      <c r="F150" s="32" t="s">
        <v>185</v>
      </c>
      <c r="G150" s="33">
        <f>SUM(G151)</f>
        <v>43770.8</v>
      </c>
      <c r="H150" s="33"/>
      <c r="I150" s="33">
        <f>SUM(I151)</f>
        <v>54529.8</v>
      </c>
      <c r="J150" s="33">
        <f>SUM(J151)</f>
        <v>60475.2</v>
      </c>
    </row>
    <row r="151" spans="5:10" ht="60.75" hidden="1">
      <c r="E151" s="31" t="s">
        <v>182</v>
      </c>
      <c r="F151" s="32" t="s">
        <v>184</v>
      </c>
      <c r="G151" s="33">
        <v>43770.8</v>
      </c>
      <c r="H151" s="33"/>
      <c r="I151" s="33">
        <v>54529.8</v>
      </c>
      <c r="J151" s="39">
        <v>60475.2</v>
      </c>
    </row>
    <row r="152" spans="5:10" ht="60.75" hidden="1">
      <c r="E152" s="31" t="s">
        <v>325</v>
      </c>
      <c r="F152" s="32" t="s">
        <v>55</v>
      </c>
      <c r="G152" s="38">
        <f>SUM(G153,G154,G156,G158,G161,G163,G166,G167,G168,G172,G178)</f>
        <v>87451.8</v>
      </c>
      <c r="H152" s="38"/>
      <c r="I152" s="38">
        <f>SUM(I153,I154,I156,I158,I161,I163,I166,I167,I168,I172,I178)</f>
        <v>83566.9</v>
      </c>
      <c r="J152" s="38">
        <f>SUM(J153,J154,J156,J158,J161,J163,J166,J167,J168,J172,J178)</f>
        <v>83306.1</v>
      </c>
    </row>
    <row r="153" spans="5:10" ht="39" customHeight="1" hidden="1">
      <c r="E153" s="31" t="s">
        <v>326</v>
      </c>
      <c r="F153" s="32" t="s">
        <v>327</v>
      </c>
      <c r="G153" s="33"/>
      <c r="H153" s="33"/>
      <c r="I153" s="33"/>
      <c r="J153" s="33"/>
    </row>
    <row r="154" spans="5:10" ht="39" customHeight="1" hidden="1">
      <c r="E154" s="31" t="s">
        <v>186</v>
      </c>
      <c r="F154" s="32" t="s">
        <v>188</v>
      </c>
      <c r="G154" s="33">
        <f>SUM(G155)</f>
        <v>0</v>
      </c>
      <c r="H154" s="33"/>
      <c r="I154" s="33">
        <f>SUM(I155)</f>
        <v>0</v>
      </c>
      <c r="J154" s="33">
        <f>SUM(J155)</f>
        <v>0</v>
      </c>
    </row>
    <row r="155" spans="5:10" ht="39" customHeight="1" hidden="1">
      <c r="E155" s="31" t="s">
        <v>187</v>
      </c>
      <c r="F155" s="32" t="s">
        <v>189</v>
      </c>
      <c r="G155" s="33"/>
      <c r="H155" s="33"/>
      <c r="I155" s="33"/>
      <c r="J155" s="33"/>
    </row>
    <row r="156" spans="5:10" ht="114" customHeight="1" hidden="1">
      <c r="E156" s="31" t="s">
        <v>328</v>
      </c>
      <c r="F156" s="40" t="s">
        <v>329</v>
      </c>
      <c r="G156" s="38">
        <f>SUM(G157)</f>
        <v>0</v>
      </c>
      <c r="H156" s="38"/>
      <c r="I156" s="38">
        <f>SUM(I157)</f>
        <v>0</v>
      </c>
      <c r="J156" s="38">
        <f>SUM(J157)</f>
        <v>0</v>
      </c>
    </row>
    <row r="157" spans="5:10" ht="114" customHeight="1" hidden="1">
      <c r="E157" s="31" t="s">
        <v>330</v>
      </c>
      <c r="F157" s="40" t="s">
        <v>331</v>
      </c>
      <c r="G157" s="41"/>
      <c r="H157" s="41"/>
      <c r="I157" s="41"/>
      <c r="J157" s="41"/>
    </row>
    <row r="158" spans="5:10" ht="101.25" hidden="1">
      <c r="E158" s="31" t="s">
        <v>300</v>
      </c>
      <c r="F158" s="40" t="s">
        <v>301</v>
      </c>
      <c r="G158" s="41">
        <f>SUM(G160,G159)</f>
        <v>4212.3</v>
      </c>
      <c r="H158" s="41"/>
      <c r="I158" s="41">
        <f>SUM(I160,I159)</f>
        <v>4332.3</v>
      </c>
      <c r="J158" s="41">
        <f>SUM(J160,J159)</f>
        <v>4332.3</v>
      </c>
    </row>
    <row r="159" spans="5:10" ht="96" customHeight="1" hidden="1">
      <c r="E159" s="31" t="s">
        <v>332</v>
      </c>
      <c r="F159" s="40" t="s">
        <v>302</v>
      </c>
      <c r="G159" s="41"/>
      <c r="H159" s="41"/>
      <c r="I159" s="41"/>
      <c r="J159" s="41"/>
    </row>
    <row r="160" spans="5:10" ht="96" customHeight="1" hidden="1">
      <c r="E160" s="31" t="s">
        <v>190</v>
      </c>
      <c r="F160" s="40" t="s">
        <v>191</v>
      </c>
      <c r="G160" s="41">
        <v>4212.3</v>
      </c>
      <c r="H160" s="41"/>
      <c r="I160" s="41">
        <v>4332.3</v>
      </c>
      <c r="J160" s="41">
        <v>4332.3</v>
      </c>
    </row>
    <row r="161" spans="5:10" ht="60.75" hidden="1">
      <c r="E161" s="31" t="s">
        <v>333</v>
      </c>
      <c r="F161" s="40" t="s">
        <v>334</v>
      </c>
      <c r="G161" s="41"/>
      <c r="H161" s="41"/>
      <c r="I161" s="41"/>
      <c r="J161" s="41"/>
    </row>
    <row r="162" spans="5:10" ht="20.25" hidden="1">
      <c r="E162" s="31"/>
      <c r="F162" s="40"/>
      <c r="G162" s="41"/>
      <c r="H162" s="41"/>
      <c r="I162" s="41"/>
      <c r="J162" s="41"/>
    </row>
    <row r="163" spans="5:10" ht="101.25" hidden="1">
      <c r="E163" s="31" t="s">
        <v>335</v>
      </c>
      <c r="F163" s="32" t="s">
        <v>336</v>
      </c>
      <c r="G163" s="38">
        <f>SUM(G164)</f>
        <v>0</v>
      </c>
      <c r="H163" s="38"/>
      <c r="I163" s="38"/>
      <c r="J163" s="38"/>
    </row>
    <row r="164" spans="5:10" ht="95.25" customHeight="1" hidden="1">
      <c r="E164" s="31" t="s">
        <v>337</v>
      </c>
      <c r="F164" s="32" t="s">
        <v>338</v>
      </c>
      <c r="G164" s="33"/>
      <c r="H164" s="33"/>
      <c r="I164" s="33"/>
      <c r="J164" s="33"/>
    </row>
    <row r="165" spans="5:10" ht="57.75" customHeight="1" hidden="1">
      <c r="E165" s="31" t="s">
        <v>339</v>
      </c>
      <c r="F165" s="32" t="s">
        <v>340</v>
      </c>
      <c r="G165" s="38">
        <f>SUM(G166)</f>
        <v>0</v>
      </c>
      <c r="H165" s="38"/>
      <c r="I165" s="38"/>
      <c r="J165" s="38"/>
    </row>
    <row r="166" spans="5:10" ht="60.75" hidden="1">
      <c r="E166" s="31" t="s">
        <v>341</v>
      </c>
      <c r="F166" s="32" t="s">
        <v>342</v>
      </c>
      <c r="G166" s="33"/>
      <c r="H166" s="33"/>
      <c r="I166" s="33"/>
      <c r="J166" s="33"/>
    </row>
    <row r="167" spans="5:10" ht="39" customHeight="1" hidden="1">
      <c r="E167" s="31" t="s">
        <v>343</v>
      </c>
      <c r="F167" s="32" t="s">
        <v>344</v>
      </c>
      <c r="G167" s="33"/>
      <c r="H167" s="33"/>
      <c r="I167" s="33"/>
      <c r="J167" s="33"/>
    </row>
    <row r="168" spans="5:10" ht="40.5" customHeight="1" hidden="1">
      <c r="E168" s="31" t="s">
        <v>345</v>
      </c>
      <c r="F168" s="32" t="s">
        <v>346</v>
      </c>
      <c r="G168" s="38">
        <f>SUM(G169)</f>
        <v>0</v>
      </c>
      <c r="H168" s="38"/>
      <c r="I168" s="38">
        <f>SUM(I169)</f>
        <v>0</v>
      </c>
      <c r="J168" s="38"/>
    </row>
    <row r="169" spans="5:10" ht="81" hidden="1">
      <c r="E169" s="31" t="s">
        <v>347</v>
      </c>
      <c r="F169" s="32" t="s">
        <v>348</v>
      </c>
      <c r="G169" s="33"/>
      <c r="H169" s="33"/>
      <c r="I169" s="33"/>
      <c r="J169" s="33"/>
    </row>
    <row r="170" spans="5:10" ht="141.75" hidden="1">
      <c r="E170" s="31" t="s">
        <v>195</v>
      </c>
      <c r="F170" s="32" t="s">
        <v>194</v>
      </c>
      <c r="G170" s="33">
        <f>SUM(G171)</f>
        <v>0</v>
      </c>
      <c r="H170" s="33"/>
      <c r="I170" s="33">
        <f>SUM(I171)</f>
        <v>0</v>
      </c>
      <c r="J170" s="33">
        <f>SUM(J171)</f>
        <v>0</v>
      </c>
    </row>
    <row r="171" spans="5:10" ht="81" hidden="1">
      <c r="E171" s="31" t="s">
        <v>192</v>
      </c>
      <c r="F171" s="32" t="s">
        <v>193</v>
      </c>
      <c r="G171" s="33"/>
      <c r="H171" s="33"/>
      <c r="I171" s="33"/>
      <c r="J171" s="33"/>
    </row>
    <row r="172" spans="5:10" ht="81" hidden="1">
      <c r="E172" s="31" t="s">
        <v>581</v>
      </c>
      <c r="F172" s="32" t="s">
        <v>582</v>
      </c>
      <c r="G172" s="33">
        <v>18027.1</v>
      </c>
      <c r="H172" s="33"/>
      <c r="I172" s="33">
        <v>19625.2</v>
      </c>
      <c r="J172" s="33">
        <v>21325</v>
      </c>
    </row>
    <row r="173" spans="5:10" ht="20.25" hidden="1">
      <c r="E173" s="31"/>
      <c r="F173" s="32"/>
      <c r="G173" s="33"/>
      <c r="H173" s="33"/>
      <c r="I173" s="33"/>
      <c r="J173" s="33"/>
    </row>
    <row r="174" spans="5:10" ht="182.25" hidden="1">
      <c r="E174" s="31" t="s">
        <v>196</v>
      </c>
      <c r="F174" s="32" t="s">
        <v>198</v>
      </c>
      <c r="G174" s="33"/>
      <c r="H174" s="33"/>
      <c r="I174" s="33"/>
      <c r="J174" s="33"/>
    </row>
    <row r="175" spans="5:10" ht="182.25" hidden="1">
      <c r="E175" s="31" t="s">
        <v>197</v>
      </c>
      <c r="F175" s="32" t="s">
        <v>199</v>
      </c>
      <c r="G175" s="33"/>
      <c r="H175" s="33"/>
      <c r="I175" s="33"/>
      <c r="J175" s="33"/>
    </row>
    <row r="176" spans="5:10" ht="60.75" hidden="1">
      <c r="E176" s="31" t="s">
        <v>303</v>
      </c>
      <c r="F176" s="32" t="s">
        <v>440</v>
      </c>
      <c r="G176" s="33"/>
      <c r="H176" s="33"/>
      <c r="I176" s="33"/>
      <c r="J176" s="33"/>
    </row>
    <row r="177" spans="5:10" ht="192.75" customHeight="1" hidden="1">
      <c r="E177" s="31" t="s">
        <v>349</v>
      </c>
      <c r="F177" s="32" t="s">
        <v>436</v>
      </c>
      <c r="G177" s="38"/>
      <c r="H177" s="38"/>
      <c r="I177" s="38"/>
      <c r="J177" s="38"/>
    </row>
    <row r="178" spans="5:10" ht="33" customHeight="1" hidden="1">
      <c r="E178" s="31" t="s">
        <v>553</v>
      </c>
      <c r="F178" s="32" t="s">
        <v>555</v>
      </c>
      <c r="G178" s="38">
        <f>SUM(G179)</f>
        <v>65212.4</v>
      </c>
      <c r="H178" s="38"/>
      <c r="I178" s="38">
        <f>SUM(I179)</f>
        <v>59609.4</v>
      </c>
      <c r="J178" s="38">
        <f>SUM(J179)</f>
        <v>57648.8</v>
      </c>
    </row>
    <row r="179" spans="5:10" ht="42" customHeight="1" hidden="1">
      <c r="E179" s="31" t="s">
        <v>554</v>
      </c>
      <c r="F179" s="32" t="s">
        <v>556</v>
      </c>
      <c r="G179" s="38">
        <v>65212.4</v>
      </c>
      <c r="H179" s="38"/>
      <c r="I179" s="38">
        <v>59609.4</v>
      </c>
      <c r="J179" s="38">
        <v>57648.8</v>
      </c>
    </row>
    <row r="180" spans="5:10" ht="40.5" hidden="1">
      <c r="E180" s="31" t="s">
        <v>350</v>
      </c>
      <c r="F180" s="32" t="s">
        <v>351</v>
      </c>
      <c r="G180" s="38">
        <f>SUM(G181,G183,G186,G188,G190,G192,G194,G196,G198,G201,G203,G205,G207,G209,G211,G213,G215,G223)</f>
        <v>178637.5</v>
      </c>
      <c r="H180" s="38"/>
      <c r="I180" s="38">
        <f>SUM(I181,I183,I186,I188,I190,I192,I194,I196,I198,I201,I203,I205,I207,I209,I211,I213,I215,I223)</f>
        <v>194226.5</v>
      </c>
      <c r="J180" s="38">
        <f>SUM(J181,J183,J186,J188,J190,J192,J194,J196,J198,J201,J203,J205,J207,J209,J211,J213,J215,J223)</f>
        <v>211274.4</v>
      </c>
    </row>
    <row r="181" spans="5:10" ht="60.75" hidden="1">
      <c r="E181" s="31" t="s">
        <v>352</v>
      </c>
      <c r="F181" s="32" t="s">
        <v>355</v>
      </c>
      <c r="G181" s="38">
        <f>SUM(G182)</f>
        <v>0</v>
      </c>
      <c r="H181" s="38"/>
      <c r="I181" s="38">
        <f>SUM(I182)</f>
        <v>0</v>
      </c>
      <c r="J181" s="38">
        <f>SUM(J182)</f>
        <v>0</v>
      </c>
    </row>
    <row r="182" spans="5:10" ht="81" hidden="1">
      <c r="E182" s="31" t="s">
        <v>356</v>
      </c>
      <c r="F182" s="32" t="s">
        <v>357</v>
      </c>
      <c r="G182" s="33"/>
      <c r="H182" s="33"/>
      <c r="I182" s="33"/>
      <c r="J182" s="33"/>
    </row>
    <row r="183" spans="5:10" ht="39" customHeight="1" hidden="1">
      <c r="E183" s="31" t="s">
        <v>358</v>
      </c>
      <c r="F183" s="32" t="s">
        <v>359</v>
      </c>
      <c r="G183" s="38">
        <f>SUM(G184:G185)</f>
        <v>1352</v>
      </c>
      <c r="H183" s="38"/>
      <c r="I183" s="38">
        <f>SUM(I184:I185)</f>
        <v>1507</v>
      </c>
      <c r="J183" s="38">
        <f>SUM(J184:J185)</f>
        <v>1623</v>
      </c>
    </row>
    <row r="184" spans="5:10" ht="58.5" customHeight="1" hidden="1">
      <c r="E184" s="31" t="s">
        <v>360</v>
      </c>
      <c r="F184" s="32" t="s">
        <v>361</v>
      </c>
      <c r="G184" s="33"/>
      <c r="H184" s="33"/>
      <c r="I184" s="33"/>
      <c r="J184" s="33"/>
    </row>
    <row r="185" spans="5:10" ht="58.5" customHeight="1" hidden="1">
      <c r="E185" s="31" t="s">
        <v>560</v>
      </c>
      <c r="F185" s="32" t="s">
        <v>559</v>
      </c>
      <c r="G185" s="33">
        <v>1352</v>
      </c>
      <c r="H185" s="33"/>
      <c r="I185" s="33">
        <v>1507</v>
      </c>
      <c r="J185" s="33">
        <v>1623</v>
      </c>
    </row>
    <row r="186" spans="5:10" ht="81" hidden="1">
      <c r="E186" s="31" t="s">
        <v>362</v>
      </c>
      <c r="F186" s="32" t="s">
        <v>363</v>
      </c>
      <c r="G186" s="38">
        <f>SUM(G187)</f>
        <v>0</v>
      </c>
      <c r="H186" s="38"/>
      <c r="I186" s="38">
        <f>SUM(I187)</f>
        <v>0</v>
      </c>
      <c r="J186" s="38">
        <f>SUM(J187)</f>
        <v>0</v>
      </c>
    </row>
    <row r="187" spans="5:10" ht="101.25" hidden="1">
      <c r="E187" s="31" t="s">
        <v>364</v>
      </c>
      <c r="F187" s="32" t="s">
        <v>365</v>
      </c>
      <c r="G187" s="33"/>
      <c r="H187" s="33"/>
      <c r="I187" s="33"/>
      <c r="J187" s="33"/>
    </row>
    <row r="188" spans="5:10" ht="60.75" hidden="1">
      <c r="E188" s="31" t="s">
        <v>366</v>
      </c>
      <c r="F188" s="32" t="s">
        <v>367</v>
      </c>
      <c r="G188" s="38">
        <f>SUM(G189)</f>
        <v>0</v>
      </c>
      <c r="H188" s="38"/>
      <c r="I188" s="38">
        <f>SUM(I189)</f>
        <v>0</v>
      </c>
      <c r="J188" s="38">
        <f>SUM(J189)</f>
        <v>0</v>
      </c>
    </row>
    <row r="189" spans="5:10" ht="60.75" hidden="1">
      <c r="E189" s="31" t="s">
        <v>368</v>
      </c>
      <c r="F189" s="32" t="s">
        <v>369</v>
      </c>
      <c r="G189" s="33"/>
      <c r="H189" s="33"/>
      <c r="I189" s="33"/>
      <c r="J189" s="33"/>
    </row>
    <row r="190" spans="5:10" ht="60.75" hidden="1">
      <c r="E190" s="31" t="s">
        <v>370</v>
      </c>
      <c r="F190" s="32" t="s">
        <v>371</v>
      </c>
      <c r="G190" s="38">
        <f>SUM(G191)</f>
        <v>0</v>
      </c>
      <c r="H190" s="38"/>
      <c r="I190" s="38">
        <f>SUM(I191)</f>
        <v>0</v>
      </c>
      <c r="J190" s="38">
        <f>SUM(J191)</f>
        <v>0</v>
      </c>
    </row>
    <row r="191" spans="5:10" ht="81" hidden="1">
      <c r="E191" s="31" t="s">
        <v>372</v>
      </c>
      <c r="F191" s="32" t="s">
        <v>373</v>
      </c>
      <c r="G191" s="33"/>
      <c r="H191" s="33"/>
      <c r="I191" s="33"/>
      <c r="J191" s="33"/>
    </row>
    <row r="192" spans="5:10" ht="101.25" hidden="1">
      <c r="E192" s="31" t="s">
        <v>374</v>
      </c>
      <c r="F192" s="32" t="s">
        <v>375</v>
      </c>
      <c r="G192" s="38">
        <f>SUM(G193)</f>
        <v>0</v>
      </c>
      <c r="H192" s="38"/>
      <c r="I192" s="38">
        <f>SUM(I193)</f>
        <v>0</v>
      </c>
      <c r="J192" s="38">
        <f>SUM(J193)</f>
        <v>0</v>
      </c>
    </row>
    <row r="193" spans="5:10" ht="121.5" hidden="1">
      <c r="E193" s="31" t="s">
        <v>376</v>
      </c>
      <c r="F193" s="32" t="s">
        <v>377</v>
      </c>
      <c r="G193" s="33"/>
      <c r="H193" s="33"/>
      <c r="I193" s="33"/>
      <c r="J193" s="33"/>
    </row>
    <row r="194" spans="5:10" ht="101.25" hidden="1">
      <c r="E194" s="31" t="s">
        <v>378</v>
      </c>
      <c r="F194" s="32" t="s">
        <v>383</v>
      </c>
      <c r="G194" s="38">
        <f>SUM(G195)</f>
        <v>0</v>
      </c>
      <c r="H194" s="38"/>
      <c r="I194" s="38">
        <f>SUM(I195)</f>
        <v>0</v>
      </c>
      <c r="J194" s="38">
        <f>SUM(J195)</f>
        <v>0</v>
      </c>
    </row>
    <row r="195" spans="5:10" ht="121.5" hidden="1">
      <c r="E195" s="31" t="s">
        <v>384</v>
      </c>
      <c r="F195" s="32" t="s">
        <v>385</v>
      </c>
      <c r="G195" s="33"/>
      <c r="H195" s="33"/>
      <c r="I195" s="33"/>
      <c r="J195" s="33"/>
    </row>
    <row r="196" spans="5:10" ht="101.25" hidden="1">
      <c r="E196" s="31" t="s">
        <v>386</v>
      </c>
      <c r="F196" s="32" t="s">
        <v>387</v>
      </c>
      <c r="G196" s="38">
        <f>SUM(G197)</f>
        <v>0</v>
      </c>
      <c r="H196" s="38"/>
      <c r="I196" s="38">
        <f>SUM(I197)</f>
        <v>0</v>
      </c>
      <c r="J196" s="38">
        <f>SUM(J197)</f>
        <v>0</v>
      </c>
    </row>
    <row r="197" spans="5:10" ht="121.5" hidden="1">
      <c r="E197" s="31" t="s">
        <v>388</v>
      </c>
      <c r="F197" s="32" t="s">
        <v>389</v>
      </c>
      <c r="G197" s="33"/>
      <c r="H197" s="33"/>
      <c r="I197" s="33"/>
      <c r="J197" s="33"/>
    </row>
    <row r="198" spans="5:10" ht="60.75" hidden="1">
      <c r="E198" s="31" t="s">
        <v>390</v>
      </c>
      <c r="F198" s="32" t="s">
        <v>391</v>
      </c>
      <c r="G198" s="38">
        <f>SUM(G199:G200)</f>
        <v>853.6</v>
      </c>
      <c r="H198" s="38"/>
      <c r="I198" s="38">
        <f>SUM(I199:I200)</f>
        <v>932</v>
      </c>
      <c r="J198" s="38">
        <f>SUM(J199:J200)</f>
        <v>991.7</v>
      </c>
    </row>
    <row r="199" spans="5:10" ht="81" hidden="1">
      <c r="E199" s="31" t="s">
        <v>392</v>
      </c>
      <c r="F199" s="32" t="s">
        <v>393</v>
      </c>
      <c r="G199" s="33"/>
      <c r="H199" s="33"/>
      <c r="I199" s="33"/>
      <c r="J199" s="33"/>
    </row>
    <row r="200" spans="5:10" ht="81" hidden="1">
      <c r="E200" s="31" t="s">
        <v>557</v>
      </c>
      <c r="F200" s="32" t="s">
        <v>558</v>
      </c>
      <c r="G200" s="33">
        <v>853.6</v>
      </c>
      <c r="H200" s="33"/>
      <c r="I200" s="33">
        <v>932</v>
      </c>
      <c r="J200" s="33">
        <v>991.7</v>
      </c>
    </row>
    <row r="201" spans="5:10" ht="60.75" hidden="1">
      <c r="E201" s="31" t="s">
        <v>394</v>
      </c>
      <c r="F201" s="32" t="s">
        <v>395</v>
      </c>
      <c r="G201" s="38">
        <f>SUM(G202)</f>
        <v>0</v>
      </c>
      <c r="H201" s="38"/>
      <c r="I201" s="38">
        <f>SUM(I202)</f>
        <v>0</v>
      </c>
      <c r="J201" s="38">
        <f>SUM(J202)</f>
        <v>0</v>
      </c>
    </row>
    <row r="202" spans="5:10" ht="60.75" hidden="1">
      <c r="E202" s="31" t="s">
        <v>396</v>
      </c>
      <c r="F202" s="32" t="s">
        <v>397</v>
      </c>
      <c r="G202" s="33"/>
      <c r="H202" s="33"/>
      <c r="I202" s="33"/>
      <c r="J202" s="33"/>
    </row>
    <row r="203" spans="5:10" ht="60.75" hidden="1">
      <c r="E203" s="31" t="s">
        <v>398</v>
      </c>
      <c r="F203" s="32" t="s">
        <v>399</v>
      </c>
      <c r="G203" s="38">
        <f>SUM(G204)</f>
        <v>0</v>
      </c>
      <c r="H203" s="38"/>
      <c r="I203" s="38">
        <f>SUM(I204)</f>
        <v>0</v>
      </c>
      <c r="J203" s="38">
        <f>SUM(J204)</f>
        <v>0</v>
      </c>
    </row>
    <row r="204" spans="5:10" ht="60.75" hidden="1">
      <c r="E204" s="31" t="s">
        <v>400</v>
      </c>
      <c r="F204" s="32" t="s">
        <v>401</v>
      </c>
      <c r="G204" s="33"/>
      <c r="H204" s="33"/>
      <c r="I204" s="33"/>
      <c r="J204" s="33"/>
    </row>
    <row r="205" spans="5:10" ht="81" hidden="1">
      <c r="E205" s="31" t="s">
        <v>402</v>
      </c>
      <c r="F205" s="32" t="s">
        <v>403</v>
      </c>
      <c r="G205" s="38">
        <f>SUM(G206)</f>
        <v>0</v>
      </c>
      <c r="H205" s="38"/>
      <c r="I205" s="38">
        <f>SUM(I206)</f>
        <v>0</v>
      </c>
      <c r="J205" s="38">
        <f>SUM(J206)</f>
        <v>0</v>
      </c>
    </row>
    <row r="206" spans="5:10" ht="101.25" hidden="1">
      <c r="E206" s="31" t="s">
        <v>404</v>
      </c>
      <c r="F206" s="32" t="s">
        <v>405</v>
      </c>
      <c r="G206" s="33"/>
      <c r="H206" s="33"/>
      <c r="I206" s="33"/>
      <c r="J206" s="33"/>
    </row>
    <row r="207" spans="5:10" ht="60.75" hidden="1">
      <c r="E207" s="31" t="s">
        <v>565</v>
      </c>
      <c r="F207" s="32" t="s">
        <v>566</v>
      </c>
      <c r="G207" s="33">
        <f>SUM(G208)</f>
        <v>2597</v>
      </c>
      <c r="H207" s="33"/>
      <c r="I207" s="33">
        <f>SUM(I208)</f>
        <v>2597</v>
      </c>
      <c r="J207" s="33">
        <f>SUM(J208)</f>
        <v>2597</v>
      </c>
    </row>
    <row r="208" spans="5:10" ht="60.75" hidden="1">
      <c r="E208" s="31" t="s">
        <v>568</v>
      </c>
      <c r="F208" s="32" t="s">
        <v>567</v>
      </c>
      <c r="G208" s="33">
        <v>2597</v>
      </c>
      <c r="H208" s="33"/>
      <c r="I208" s="33">
        <v>2597</v>
      </c>
      <c r="J208" s="33">
        <v>2597</v>
      </c>
    </row>
    <row r="209" spans="5:10" ht="60.75" hidden="1">
      <c r="E209" s="31" t="s">
        <v>561</v>
      </c>
      <c r="F209" s="32" t="s">
        <v>562</v>
      </c>
      <c r="G209" s="33">
        <f>SUM(G210)</f>
        <v>14944.7</v>
      </c>
      <c r="H209" s="33"/>
      <c r="I209" s="33">
        <f>SUM(I210)</f>
        <v>15031</v>
      </c>
      <c r="J209" s="33">
        <f>SUM(J210)</f>
        <v>15125.9</v>
      </c>
    </row>
    <row r="210" spans="5:10" ht="60.75" hidden="1">
      <c r="E210" s="31" t="s">
        <v>563</v>
      </c>
      <c r="F210" s="32" t="s">
        <v>564</v>
      </c>
      <c r="G210" s="33">
        <v>14944.7</v>
      </c>
      <c r="H210" s="33"/>
      <c r="I210" s="33">
        <v>15031</v>
      </c>
      <c r="J210" s="33">
        <v>15125.9</v>
      </c>
    </row>
    <row r="211" spans="5:10" ht="101.25" hidden="1">
      <c r="E211" s="31" t="s">
        <v>406</v>
      </c>
      <c r="F211" s="32" t="s">
        <v>407</v>
      </c>
      <c r="G211" s="38">
        <f>SUM(G212)</f>
        <v>0</v>
      </c>
      <c r="H211" s="38"/>
      <c r="I211" s="38">
        <f>SUM(I212)</f>
        <v>0</v>
      </c>
      <c r="J211" s="38">
        <f>SUM(J212)</f>
        <v>0</v>
      </c>
    </row>
    <row r="212" spans="5:10" ht="101.25" hidden="1">
      <c r="E212" s="31" t="s">
        <v>408</v>
      </c>
      <c r="F212" s="32" t="s">
        <v>409</v>
      </c>
      <c r="G212" s="33"/>
      <c r="H212" s="33"/>
      <c r="I212" s="33"/>
      <c r="J212" s="33"/>
    </row>
    <row r="213" spans="5:10" ht="162" hidden="1">
      <c r="E213" s="31" t="s">
        <v>569</v>
      </c>
      <c r="F213" s="32" t="s">
        <v>571</v>
      </c>
      <c r="G213" s="33">
        <f>SUM(G214)</f>
        <v>2034.3</v>
      </c>
      <c r="H213" s="33"/>
      <c r="I213" s="33">
        <f>SUM(I214)</f>
        <v>2034.3</v>
      </c>
      <c r="J213" s="33">
        <f>SUM(J214)</f>
        <v>2034.3</v>
      </c>
    </row>
    <row r="214" spans="5:10" ht="162" hidden="1">
      <c r="E214" s="31" t="s">
        <v>570</v>
      </c>
      <c r="F214" s="32" t="s">
        <v>572</v>
      </c>
      <c r="G214" s="33">
        <v>2034.3</v>
      </c>
      <c r="H214" s="33"/>
      <c r="I214" s="33">
        <v>2034.3</v>
      </c>
      <c r="J214" s="33">
        <v>2034.3</v>
      </c>
    </row>
    <row r="215" spans="5:10" ht="246" customHeight="1" hidden="1">
      <c r="E215" s="31" t="s">
        <v>410</v>
      </c>
      <c r="F215" s="32" t="s">
        <v>415</v>
      </c>
      <c r="G215" s="38"/>
      <c r="H215" s="38"/>
      <c r="I215" s="38"/>
      <c r="J215" s="38"/>
    </row>
    <row r="216" spans="5:10" ht="324" hidden="1">
      <c r="E216" s="31" t="s">
        <v>416</v>
      </c>
      <c r="F216" s="32" t="s">
        <v>424</v>
      </c>
      <c r="G216" s="33"/>
      <c r="H216" s="33"/>
      <c r="I216" s="33"/>
      <c r="J216" s="33"/>
    </row>
    <row r="217" spans="5:10" ht="101.25" hidden="1">
      <c r="E217" s="31" t="s">
        <v>425</v>
      </c>
      <c r="F217" s="32" t="s">
        <v>426</v>
      </c>
      <c r="G217" s="33"/>
      <c r="H217" s="33"/>
      <c r="I217" s="33"/>
      <c r="J217" s="33"/>
    </row>
    <row r="218" spans="5:10" ht="121.5" hidden="1">
      <c r="E218" s="31" t="s">
        <v>427</v>
      </c>
      <c r="F218" s="32" t="s">
        <v>428</v>
      </c>
      <c r="G218" s="33"/>
      <c r="H218" s="33"/>
      <c r="I218" s="33"/>
      <c r="J218" s="33"/>
    </row>
    <row r="219" spans="5:10" ht="141.75" hidden="1">
      <c r="E219" s="31" t="s">
        <v>429</v>
      </c>
      <c r="F219" s="32" t="s">
        <v>430</v>
      </c>
      <c r="G219" s="33"/>
      <c r="H219" s="33"/>
      <c r="I219" s="33"/>
      <c r="J219" s="33"/>
    </row>
    <row r="220" spans="5:10" ht="76.5" customHeight="1" hidden="1">
      <c r="E220" s="31" t="s">
        <v>431</v>
      </c>
      <c r="F220" s="32" t="s">
        <v>304</v>
      </c>
      <c r="G220" s="33"/>
      <c r="H220" s="33"/>
      <c r="I220" s="33"/>
      <c r="J220" s="33"/>
    </row>
    <row r="221" spans="5:10" ht="135" customHeight="1" hidden="1">
      <c r="E221" s="31" t="s">
        <v>432</v>
      </c>
      <c r="F221" s="32" t="s">
        <v>437</v>
      </c>
      <c r="G221" s="33"/>
      <c r="H221" s="33"/>
      <c r="I221" s="33"/>
      <c r="J221" s="33"/>
    </row>
    <row r="222" spans="5:10" ht="101.25" hidden="1">
      <c r="E222" s="31" t="s">
        <v>305</v>
      </c>
      <c r="F222" s="32" t="s">
        <v>306</v>
      </c>
      <c r="G222" s="33"/>
      <c r="H222" s="33"/>
      <c r="I222" s="33"/>
      <c r="J222" s="33"/>
    </row>
    <row r="223" spans="5:10" ht="20.25" hidden="1">
      <c r="E223" s="31" t="s">
        <v>573</v>
      </c>
      <c r="F223" s="32" t="s">
        <v>575</v>
      </c>
      <c r="G223" s="33">
        <f>SUM(G224)</f>
        <v>156855.9</v>
      </c>
      <c r="H223" s="33"/>
      <c r="I223" s="33">
        <f>SUM(I224)</f>
        <v>172125.2</v>
      </c>
      <c r="J223" s="33">
        <f>SUM(J224)</f>
        <v>188902.5</v>
      </c>
    </row>
    <row r="224" spans="5:10" ht="20.25" hidden="1">
      <c r="E224" s="31" t="s">
        <v>574</v>
      </c>
      <c r="F224" s="32" t="s">
        <v>576</v>
      </c>
      <c r="G224" s="33">
        <v>156855.9</v>
      </c>
      <c r="H224" s="33"/>
      <c r="I224" s="33">
        <v>172125.2</v>
      </c>
      <c r="J224" s="33">
        <v>188902.5</v>
      </c>
    </row>
    <row r="225" spans="5:10" ht="20.25" hidden="1">
      <c r="E225" s="31" t="s">
        <v>433</v>
      </c>
      <c r="F225" s="32" t="s">
        <v>57</v>
      </c>
      <c r="G225" s="38">
        <f>SUM(G226,G228,G230,G235)</f>
        <v>1040.3</v>
      </c>
      <c r="H225" s="38"/>
      <c r="I225" s="38">
        <f>SUM(I226,I228,I230,I235)</f>
        <v>0</v>
      </c>
      <c r="J225" s="38">
        <f>SUM(J226,J228,J230,J235)</f>
        <v>0</v>
      </c>
    </row>
    <row r="226" spans="5:10" ht="60.75" hidden="1">
      <c r="E226" s="31" t="s">
        <v>434</v>
      </c>
      <c r="F226" s="32" t="s">
        <v>435</v>
      </c>
      <c r="G226" s="38">
        <f>SUM(G227)</f>
        <v>0</v>
      </c>
      <c r="H226" s="38"/>
      <c r="I226" s="38">
        <f>SUM(I227)</f>
        <v>0</v>
      </c>
      <c r="J226" s="38">
        <f>SUM(J227)</f>
        <v>0</v>
      </c>
    </row>
    <row r="227" spans="5:10" ht="60.75" hidden="1">
      <c r="E227" s="31" t="s">
        <v>442</v>
      </c>
      <c r="F227" s="32" t="s">
        <v>443</v>
      </c>
      <c r="G227" s="33"/>
      <c r="H227" s="33"/>
      <c r="I227" s="33"/>
      <c r="J227" s="33"/>
    </row>
    <row r="228" spans="5:10" ht="60.75" hidden="1">
      <c r="E228" s="31" t="s">
        <v>444</v>
      </c>
      <c r="F228" s="32" t="s">
        <v>435</v>
      </c>
      <c r="G228" s="38">
        <f>SUM(G229)</f>
        <v>0</v>
      </c>
      <c r="H228" s="38"/>
      <c r="I228" s="38">
        <f>SUM(I229)</f>
        <v>0</v>
      </c>
      <c r="J228" s="38">
        <f>SUM(J229)</f>
        <v>0</v>
      </c>
    </row>
    <row r="229" spans="5:10" ht="57.75" customHeight="1" hidden="1">
      <c r="E229" s="31" t="s">
        <v>445</v>
      </c>
      <c r="F229" s="32" t="s">
        <v>443</v>
      </c>
      <c r="G229" s="33"/>
      <c r="H229" s="33"/>
      <c r="I229" s="33"/>
      <c r="J229" s="33"/>
    </row>
    <row r="230" spans="5:10" ht="162" hidden="1">
      <c r="E230" s="31" t="s">
        <v>446</v>
      </c>
      <c r="F230" s="32" t="s">
        <v>447</v>
      </c>
      <c r="G230" s="38">
        <f>SUM(G231)</f>
        <v>0</v>
      </c>
      <c r="H230" s="38"/>
      <c r="I230" s="38">
        <f>SUM(I231)</f>
        <v>0</v>
      </c>
      <c r="J230" s="38">
        <f>SUM(J231)</f>
        <v>0</v>
      </c>
    </row>
    <row r="231" spans="5:10" ht="162" hidden="1">
      <c r="E231" s="31" t="s">
        <v>448</v>
      </c>
      <c r="F231" s="32" t="s">
        <v>441</v>
      </c>
      <c r="G231" s="33"/>
      <c r="H231" s="33"/>
      <c r="I231" s="33"/>
      <c r="J231" s="33"/>
    </row>
    <row r="232" spans="5:10" ht="152.25" customHeight="1" hidden="1">
      <c r="E232" s="31" t="s">
        <v>449</v>
      </c>
      <c r="F232" s="32" t="s">
        <v>450</v>
      </c>
      <c r="G232" s="33"/>
      <c r="H232" s="33"/>
      <c r="I232" s="33"/>
      <c r="J232" s="33"/>
    </row>
    <row r="233" spans="5:10" ht="81" hidden="1">
      <c r="E233" s="31" t="s">
        <v>451</v>
      </c>
      <c r="F233" s="32" t="s">
        <v>452</v>
      </c>
      <c r="G233" s="38">
        <f>SUM(G234)</f>
        <v>0</v>
      </c>
      <c r="H233" s="38"/>
      <c r="I233" s="38">
        <f>SUM(I234)</f>
        <v>0</v>
      </c>
      <c r="J233" s="38"/>
    </row>
    <row r="234" spans="5:10" ht="101.25" hidden="1">
      <c r="E234" s="31" t="s">
        <v>453</v>
      </c>
      <c r="F234" s="32" t="s">
        <v>494</v>
      </c>
      <c r="G234" s="33"/>
      <c r="H234" s="33"/>
      <c r="I234" s="33"/>
      <c r="J234" s="33"/>
    </row>
    <row r="235" spans="5:10" ht="121.5" hidden="1">
      <c r="E235" s="31" t="s">
        <v>577</v>
      </c>
      <c r="F235" s="32" t="s">
        <v>579</v>
      </c>
      <c r="G235" s="33">
        <f>SUM(G236)</f>
        <v>1040.3</v>
      </c>
      <c r="H235" s="33"/>
      <c r="I235" s="33">
        <f>SUM(I236)</f>
        <v>0</v>
      </c>
      <c r="J235" s="33">
        <f>SUM(J236)</f>
        <v>0</v>
      </c>
    </row>
    <row r="236" spans="5:10" ht="121.5" hidden="1">
      <c r="E236" s="31" t="s">
        <v>578</v>
      </c>
      <c r="F236" s="32" t="s">
        <v>580</v>
      </c>
      <c r="G236" s="33">
        <v>1040.3</v>
      </c>
      <c r="H236" s="33"/>
      <c r="I236" s="33"/>
      <c r="J236" s="33"/>
    </row>
    <row r="237" spans="5:10" ht="60.75" hidden="1">
      <c r="E237" s="31" t="s">
        <v>495</v>
      </c>
      <c r="F237" s="37" t="s">
        <v>496</v>
      </c>
      <c r="G237" s="33">
        <f>SUM(G238)</f>
        <v>0</v>
      </c>
      <c r="H237" s="33"/>
      <c r="I237" s="33">
        <f>SUM(I238)</f>
        <v>0</v>
      </c>
      <c r="J237" s="33">
        <f>SUM(J238)</f>
        <v>0</v>
      </c>
    </row>
    <row r="238" spans="5:10" ht="40.5" hidden="1">
      <c r="E238" s="31" t="s">
        <v>497</v>
      </c>
      <c r="F238" s="32" t="s">
        <v>498</v>
      </c>
      <c r="G238" s="33">
        <f aca="true" t="shared" si="5" ref="G238:J239">+G239</f>
        <v>0</v>
      </c>
      <c r="H238" s="33"/>
      <c r="I238" s="33">
        <f t="shared" si="5"/>
        <v>0</v>
      </c>
      <c r="J238" s="33">
        <f t="shared" si="5"/>
        <v>0</v>
      </c>
    </row>
    <row r="239" spans="5:10" ht="81" hidden="1">
      <c r="E239" s="31" t="s">
        <v>499</v>
      </c>
      <c r="F239" s="32" t="s">
        <v>500</v>
      </c>
      <c r="G239" s="33">
        <f t="shared" si="5"/>
        <v>0</v>
      </c>
      <c r="H239" s="33"/>
      <c r="I239" s="33">
        <f t="shared" si="5"/>
        <v>0</v>
      </c>
      <c r="J239" s="33">
        <f t="shared" si="5"/>
        <v>0</v>
      </c>
    </row>
    <row r="240" spans="5:10" ht="101.25" hidden="1">
      <c r="E240" s="31" t="s">
        <v>501</v>
      </c>
      <c r="F240" s="32" t="s">
        <v>502</v>
      </c>
      <c r="G240" s="33">
        <f>G242+G241</f>
        <v>0</v>
      </c>
      <c r="H240" s="33"/>
      <c r="I240" s="33">
        <f>I242+I241</f>
        <v>0</v>
      </c>
      <c r="J240" s="33">
        <f>J242+J241</f>
        <v>0</v>
      </c>
    </row>
    <row r="241" spans="5:10" ht="114" customHeight="1" hidden="1">
      <c r="E241" s="31" t="s">
        <v>503</v>
      </c>
      <c r="F241" s="32" t="s">
        <v>504</v>
      </c>
      <c r="G241" s="33"/>
      <c r="H241" s="33"/>
      <c r="I241" s="33"/>
      <c r="J241" s="33"/>
    </row>
    <row r="242" spans="5:10" ht="141.75" hidden="1">
      <c r="E242" s="31" t="s">
        <v>505</v>
      </c>
      <c r="F242" s="32" t="s">
        <v>506</v>
      </c>
      <c r="G242" s="33"/>
      <c r="H242" s="33"/>
      <c r="I242" s="33"/>
      <c r="J242" s="33"/>
    </row>
    <row r="243" spans="5:10" ht="20.25" hidden="1">
      <c r="E243" s="42"/>
      <c r="F243" s="43" t="s">
        <v>507</v>
      </c>
      <c r="G243" s="44">
        <f>+G16+G144</f>
        <v>502604.99999999994</v>
      </c>
      <c r="H243" s="44"/>
      <c r="I243" s="44">
        <f>+I16+I144</f>
        <v>541262.4</v>
      </c>
      <c r="J243" s="44">
        <f>+J16+J144</f>
        <v>582015.1</v>
      </c>
    </row>
    <row r="244" spans="5:10" ht="20.25" hidden="1">
      <c r="E244" s="42"/>
      <c r="F244" s="45" t="s">
        <v>511</v>
      </c>
      <c r="G244" s="44"/>
      <c r="H244" s="44"/>
      <c r="I244" s="44"/>
      <c r="J244" s="44"/>
    </row>
    <row r="245" spans="5:10" ht="20.25" hidden="1">
      <c r="E245" s="46" t="s">
        <v>602</v>
      </c>
      <c r="F245" s="47" t="s">
        <v>679</v>
      </c>
      <c r="G245" s="48">
        <f>+G246+G247+G248+G249+G250+G251+G252+G253+G254+G255+G256</f>
        <v>38660.7</v>
      </c>
      <c r="H245" s="48"/>
      <c r="I245" s="48">
        <f>+I246+I247+I248+I249+I250+I251+I252+I253+I254+I255+I256</f>
        <v>41834.4</v>
      </c>
      <c r="J245" s="48">
        <f>+J246+J247+J248+J249+J250+J251+J252+J253+J254+J255+J256</f>
        <v>45842.6</v>
      </c>
    </row>
    <row r="246" spans="5:10" ht="60.75" hidden="1">
      <c r="E246" s="49" t="s">
        <v>603</v>
      </c>
      <c r="F246" s="47" t="s">
        <v>680</v>
      </c>
      <c r="G246" s="48">
        <v>38660.7</v>
      </c>
      <c r="H246" s="48"/>
      <c r="I246" s="48">
        <v>41834.4</v>
      </c>
      <c r="J246" s="48">
        <v>45842.6</v>
      </c>
    </row>
    <row r="247" spans="5:10" ht="81" hidden="1">
      <c r="E247" s="49" t="s">
        <v>604</v>
      </c>
      <c r="F247" s="47" t="s">
        <v>681</v>
      </c>
      <c r="G247" s="48"/>
      <c r="H247" s="48"/>
      <c r="I247" s="48"/>
      <c r="J247" s="48"/>
    </row>
    <row r="248" spans="5:10" ht="101.25" hidden="1">
      <c r="E248" s="49" t="s">
        <v>605</v>
      </c>
      <c r="F248" s="47" t="s">
        <v>682</v>
      </c>
      <c r="G248" s="48"/>
      <c r="H248" s="48"/>
      <c r="I248" s="48"/>
      <c r="J248" s="48"/>
    </row>
    <row r="249" spans="5:10" ht="20.25" hidden="1">
      <c r="E249" s="49" t="s">
        <v>606</v>
      </c>
      <c r="F249" s="47" t="s">
        <v>683</v>
      </c>
      <c r="G249" s="48"/>
      <c r="H249" s="48"/>
      <c r="I249" s="48"/>
      <c r="J249" s="48"/>
    </row>
    <row r="250" spans="5:10" ht="81" hidden="1">
      <c r="E250" s="49" t="s">
        <v>607</v>
      </c>
      <c r="F250" s="47" t="s">
        <v>684</v>
      </c>
      <c r="G250" s="48"/>
      <c r="H250" s="48"/>
      <c r="I250" s="48"/>
      <c r="J250" s="48"/>
    </row>
    <row r="251" spans="5:10" ht="40.5" hidden="1">
      <c r="E251" s="49" t="s">
        <v>608</v>
      </c>
      <c r="F251" s="47" t="s">
        <v>685</v>
      </c>
      <c r="G251" s="48"/>
      <c r="H251" s="48"/>
      <c r="I251" s="48"/>
      <c r="J251" s="48"/>
    </row>
    <row r="252" spans="5:10" ht="20.25" hidden="1">
      <c r="E252" s="49" t="s">
        <v>609</v>
      </c>
      <c r="F252" s="47" t="s">
        <v>686</v>
      </c>
      <c r="G252" s="48"/>
      <c r="H252" s="48"/>
      <c r="I252" s="48"/>
      <c r="J252" s="48"/>
    </row>
    <row r="253" spans="5:10" ht="40.5" hidden="1">
      <c r="E253" s="49" t="s">
        <v>610</v>
      </c>
      <c r="F253" s="47" t="s">
        <v>687</v>
      </c>
      <c r="G253" s="48"/>
      <c r="H253" s="48"/>
      <c r="I253" s="48"/>
      <c r="J253" s="48"/>
    </row>
    <row r="254" spans="5:10" ht="20.25" hidden="1">
      <c r="E254" s="49" t="s">
        <v>611</v>
      </c>
      <c r="F254" s="47" t="s">
        <v>688</v>
      </c>
      <c r="G254" s="48"/>
      <c r="H254" s="48"/>
      <c r="I254" s="48"/>
      <c r="J254" s="48"/>
    </row>
    <row r="255" spans="5:10" ht="40.5" hidden="1">
      <c r="E255" s="49" t="s">
        <v>612</v>
      </c>
      <c r="F255" s="47" t="s">
        <v>689</v>
      </c>
      <c r="G255" s="48"/>
      <c r="H255" s="48"/>
      <c r="I255" s="48"/>
      <c r="J255" s="48"/>
    </row>
    <row r="256" spans="5:10" ht="20.25" hidden="1">
      <c r="E256" s="49" t="s">
        <v>613</v>
      </c>
      <c r="F256" s="47" t="s">
        <v>690</v>
      </c>
      <c r="G256" s="48"/>
      <c r="H256" s="48"/>
      <c r="I256" s="48"/>
      <c r="J256" s="48"/>
    </row>
    <row r="257" spans="5:10" ht="20.25" hidden="1">
      <c r="E257" s="49" t="s">
        <v>614</v>
      </c>
      <c r="F257" s="47" t="s">
        <v>691</v>
      </c>
      <c r="G257" s="48">
        <f>G258</f>
        <v>0</v>
      </c>
      <c r="H257" s="48"/>
      <c r="I257" s="48">
        <f>I258</f>
        <v>0</v>
      </c>
      <c r="J257" s="48">
        <f>J258</f>
        <v>0</v>
      </c>
    </row>
    <row r="258" spans="5:10" ht="20.25" hidden="1">
      <c r="E258" s="49" t="s">
        <v>615</v>
      </c>
      <c r="F258" s="47" t="s">
        <v>692</v>
      </c>
      <c r="G258" s="48"/>
      <c r="H258" s="48"/>
      <c r="I258" s="48"/>
      <c r="J258" s="48"/>
    </row>
    <row r="259" spans="5:10" ht="40.5" hidden="1">
      <c r="E259" s="49" t="s">
        <v>616</v>
      </c>
      <c r="F259" s="47" t="s">
        <v>0</v>
      </c>
      <c r="G259" s="48">
        <f>G260+G261+G262</f>
        <v>1173.5</v>
      </c>
      <c r="H259" s="48"/>
      <c r="I259" s="48">
        <f>I260+I261+I262</f>
        <v>1240.9</v>
      </c>
      <c r="J259" s="48">
        <f>J260+J261+J262</f>
        <v>1315</v>
      </c>
    </row>
    <row r="260" spans="5:10" ht="20.25" hidden="1">
      <c r="E260" s="49" t="s">
        <v>617</v>
      </c>
      <c r="F260" s="47" t="s">
        <v>1</v>
      </c>
      <c r="G260" s="48">
        <v>1173.5</v>
      </c>
      <c r="H260" s="48"/>
      <c r="I260" s="48">
        <v>1240.9</v>
      </c>
      <c r="J260" s="48">
        <v>1315</v>
      </c>
    </row>
    <row r="261" spans="5:10" ht="58.5" customHeight="1" hidden="1">
      <c r="E261" s="49" t="s">
        <v>618</v>
      </c>
      <c r="F261" s="47" t="s">
        <v>2</v>
      </c>
      <c r="G261" s="48"/>
      <c r="H261" s="48"/>
      <c r="I261" s="48"/>
      <c r="J261" s="48"/>
    </row>
    <row r="262" spans="5:10" ht="20.25" hidden="1">
      <c r="E262" s="49" t="s">
        <v>619</v>
      </c>
      <c r="F262" s="47" t="s">
        <v>3</v>
      </c>
      <c r="G262" s="48"/>
      <c r="H262" s="48"/>
      <c r="I262" s="48"/>
      <c r="J262" s="48"/>
    </row>
    <row r="263" spans="5:10" ht="20.25" hidden="1">
      <c r="E263" s="49" t="s">
        <v>620</v>
      </c>
      <c r="F263" s="47" t="s">
        <v>4</v>
      </c>
      <c r="G263" s="48">
        <f>+G264+G265+G266+G267+G268+G269+G270+G271+G272</f>
        <v>3690</v>
      </c>
      <c r="H263" s="48"/>
      <c r="I263" s="48">
        <f>+I264+I265+I266+I267+I268+I269+I270+I271+I272</f>
        <v>1219</v>
      </c>
      <c r="J263" s="48">
        <f>+J264+J265+J266+J267+J268+J269+J270+J271+J272</f>
        <v>1251</v>
      </c>
    </row>
    <row r="264" spans="5:10" ht="20.25" hidden="1">
      <c r="E264" s="49" t="s">
        <v>621</v>
      </c>
      <c r="F264" s="47" t="s">
        <v>5</v>
      </c>
      <c r="G264" s="48">
        <v>3690</v>
      </c>
      <c r="H264" s="48"/>
      <c r="I264" s="48">
        <v>1219</v>
      </c>
      <c r="J264" s="48">
        <v>1251</v>
      </c>
    </row>
    <row r="265" spans="5:10" ht="20.25" hidden="1">
      <c r="E265" s="49" t="s">
        <v>622</v>
      </c>
      <c r="F265" s="47" t="s">
        <v>6</v>
      </c>
      <c r="G265" s="48"/>
      <c r="H265" s="48"/>
      <c r="I265" s="48"/>
      <c r="J265" s="48"/>
    </row>
    <row r="266" spans="5:10" ht="20.25" hidden="1">
      <c r="E266" s="49" t="s">
        <v>623</v>
      </c>
      <c r="F266" s="47" t="s">
        <v>7</v>
      </c>
      <c r="G266" s="48"/>
      <c r="H266" s="48"/>
      <c r="I266" s="48"/>
      <c r="J266" s="48"/>
    </row>
    <row r="267" spans="5:10" ht="20.25" hidden="1">
      <c r="E267" s="49" t="s">
        <v>624</v>
      </c>
      <c r="F267" s="47" t="s">
        <v>8</v>
      </c>
      <c r="G267" s="48"/>
      <c r="H267" s="48"/>
      <c r="I267" s="48"/>
      <c r="J267" s="48"/>
    </row>
    <row r="268" spans="5:10" ht="20.25" hidden="1">
      <c r="E268" s="49" t="s">
        <v>625</v>
      </c>
      <c r="F268" s="47" t="s">
        <v>9</v>
      </c>
      <c r="G268" s="48"/>
      <c r="H268" s="48"/>
      <c r="I268" s="48"/>
      <c r="J268" s="48"/>
    </row>
    <row r="269" spans="5:10" ht="20.25" hidden="1">
      <c r="E269" s="49" t="s">
        <v>626</v>
      </c>
      <c r="F269" s="47" t="s">
        <v>10</v>
      </c>
      <c r="G269" s="48"/>
      <c r="H269" s="48"/>
      <c r="I269" s="48"/>
      <c r="J269" s="48"/>
    </row>
    <row r="270" spans="5:10" ht="20.25" hidden="1">
      <c r="E270" s="49" t="s">
        <v>627</v>
      </c>
      <c r="F270" s="47" t="s">
        <v>11</v>
      </c>
      <c r="G270" s="48"/>
      <c r="H270" s="48"/>
      <c r="I270" s="48"/>
      <c r="J270" s="48"/>
    </row>
    <row r="271" spans="5:10" ht="40.5" hidden="1">
      <c r="E271" s="49" t="s">
        <v>628</v>
      </c>
      <c r="F271" s="47" t="s">
        <v>12</v>
      </c>
      <c r="G271" s="48"/>
      <c r="H271" s="48"/>
      <c r="I271" s="48"/>
      <c r="J271" s="48"/>
    </row>
    <row r="272" spans="5:10" ht="40.5" hidden="1">
      <c r="E272" s="49" t="s">
        <v>629</v>
      </c>
      <c r="F272" s="47" t="s">
        <v>13</v>
      </c>
      <c r="G272" s="48"/>
      <c r="H272" s="48"/>
      <c r="I272" s="48"/>
      <c r="J272" s="48"/>
    </row>
    <row r="273" spans="5:10" ht="20.25" hidden="1">
      <c r="E273" s="49" t="s">
        <v>630</v>
      </c>
      <c r="F273" s="47" t="s">
        <v>14</v>
      </c>
      <c r="G273" s="48">
        <f>+G274+G275+G276+G277</f>
        <v>3950</v>
      </c>
      <c r="H273" s="48"/>
      <c r="I273" s="48">
        <f>+I274+I275+I276+I277</f>
        <v>3977.5</v>
      </c>
      <c r="J273" s="48">
        <f>+J274+J275+J276+J277</f>
        <v>4011.5</v>
      </c>
    </row>
    <row r="274" spans="5:10" ht="20.25" hidden="1">
      <c r="E274" s="49" t="s">
        <v>631</v>
      </c>
      <c r="F274" s="47" t="s">
        <v>15</v>
      </c>
      <c r="G274" s="48">
        <v>3950</v>
      </c>
      <c r="H274" s="48"/>
      <c r="I274" s="48">
        <v>3977.5</v>
      </c>
      <c r="J274" s="48">
        <v>4011.5</v>
      </c>
    </row>
    <row r="275" spans="5:10" ht="20.25" hidden="1">
      <c r="E275" s="49" t="s">
        <v>632</v>
      </c>
      <c r="F275" s="47" t="s">
        <v>16</v>
      </c>
      <c r="G275" s="48"/>
      <c r="H275" s="48"/>
      <c r="I275" s="48"/>
      <c r="J275" s="48"/>
    </row>
    <row r="276" spans="5:10" ht="20.25" hidden="1">
      <c r="E276" s="49" t="s">
        <v>633</v>
      </c>
      <c r="F276" s="47" t="s">
        <v>17</v>
      </c>
      <c r="G276" s="48"/>
      <c r="H276" s="48"/>
      <c r="I276" s="48"/>
      <c r="J276" s="48"/>
    </row>
    <row r="277" spans="5:10" ht="40.5" hidden="1">
      <c r="E277" s="49" t="s">
        <v>634</v>
      </c>
      <c r="F277" s="47" t="s">
        <v>18</v>
      </c>
      <c r="G277" s="48"/>
      <c r="H277" s="48"/>
      <c r="I277" s="48"/>
      <c r="J277" s="48"/>
    </row>
    <row r="278" spans="5:10" ht="20.25" hidden="1">
      <c r="E278" s="49" t="s">
        <v>635</v>
      </c>
      <c r="F278" s="47" t="s">
        <v>19</v>
      </c>
      <c r="G278" s="48">
        <f>+G279+G280</f>
        <v>1000</v>
      </c>
      <c r="H278" s="48"/>
      <c r="I278" s="48">
        <f>+I279+I280</f>
        <v>2000</v>
      </c>
      <c r="J278" s="48">
        <f>+J279+J280</f>
        <v>0</v>
      </c>
    </row>
    <row r="279" spans="5:10" ht="40.5" hidden="1">
      <c r="E279" s="49" t="s">
        <v>636</v>
      </c>
      <c r="F279" s="47" t="s">
        <v>20</v>
      </c>
      <c r="G279" s="48">
        <v>1000</v>
      </c>
      <c r="H279" s="48"/>
      <c r="I279" s="48">
        <v>2000</v>
      </c>
      <c r="J279" s="48"/>
    </row>
    <row r="280" spans="5:10" ht="40.5" hidden="1">
      <c r="E280" s="49" t="s">
        <v>637</v>
      </c>
      <c r="F280" s="47" t="s">
        <v>21</v>
      </c>
      <c r="G280" s="48"/>
      <c r="H280" s="48"/>
      <c r="I280" s="48"/>
      <c r="J280" s="48"/>
    </row>
    <row r="281" spans="5:10" ht="20.25" hidden="1">
      <c r="E281" s="49" t="s">
        <v>638</v>
      </c>
      <c r="F281" s="47" t="s">
        <v>22</v>
      </c>
      <c r="G281" s="48">
        <f>+G283+G282+G284+G285+G286+G287+G288+G289</f>
        <v>282201.6</v>
      </c>
      <c r="H281" s="48"/>
      <c r="I281" s="48">
        <f>+I283+I282+I284+I285+I286+I287+I288+I289</f>
        <v>307288</v>
      </c>
      <c r="J281" s="48">
        <f>+J283+J282+J284+J285+J286+J287+J288+J289</f>
        <v>339593.9</v>
      </c>
    </row>
    <row r="282" spans="5:10" ht="20.25" hidden="1">
      <c r="E282" s="49" t="s">
        <v>639</v>
      </c>
      <c r="F282" s="47" t="s">
        <v>23</v>
      </c>
      <c r="G282" s="48">
        <v>282201.6</v>
      </c>
      <c r="H282" s="48"/>
      <c r="I282" s="48">
        <v>307288</v>
      </c>
      <c r="J282" s="48">
        <v>339593.9</v>
      </c>
    </row>
    <row r="283" spans="5:10" ht="20.25" hidden="1">
      <c r="E283" s="49" t="s">
        <v>640</v>
      </c>
      <c r="F283" s="47" t="s">
        <v>24</v>
      </c>
      <c r="G283" s="48"/>
      <c r="H283" s="48"/>
      <c r="I283" s="48"/>
      <c r="J283" s="48"/>
    </row>
    <row r="284" spans="5:10" ht="20.25" hidden="1">
      <c r="E284" s="49" t="s">
        <v>641</v>
      </c>
      <c r="F284" s="47" t="s">
        <v>25</v>
      </c>
      <c r="G284" s="48"/>
      <c r="H284" s="48"/>
      <c r="I284" s="48"/>
      <c r="J284" s="48"/>
    </row>
    <row r="285" spans="5:10" ht="20.25" hidden="1">
      <c r="E285" s="49" t="s">
        <v>642</v>
      </c>
      <c r="F285" s="47" t="s">
        <v>26</v>
      </c>
      <c r="G285" s="48"/>
      <c r="H285" s="48"/>
      <c r="I285" s="48"/>
      <c r="J285" s="48"/>
    </row>
    <row r="286" spans="5:10" ht="40.5" hidden="1">
      <c r="E286" s="49" t="s">
        <v>643</v>
      </c>
      <c r="F286" s="47" t="s">
        <v>27</v>
      </c>
      <c r="G286" s="48"/>
      <c r="H286" s="48"/>
      <c r="I286" s="48"/>
      <c r="J286" s="48"/>
    </row>
    <row r="287" spans="5:10" ht="40.5" hidden="1">
      <c r="E287" s="49" t="s">
        <v>644</v>
      </c>
      <c r="F287" s="47" t="s">
        <v>28</v>
      </c>
      <c r="G287" s="48"/>
      <c r="H287" s="48"/>
      <c r="I287" s="48"/>
      <c r="J287" s="48"/>
    </row>
    <row r="288" spans="5:10" ht="20.25" hidden="1">
      <c r="E288" s="49" t="s">
        <v>645</v>
      </c>
      <c r="F288" s="47" t="s">
        <v>29</v>
      </c>
      <c r="G288" s="48"/>
      <c r="H288" s="48"/>
      <c r="I288" s="48"/>
      <c r="J288" s="48"/>
    </row>
    <row r="289" spans="5:10" ht="20.25" hidden="1">
      <c r="E289" s="49" t="s">
        <v>646</v>
      </c>
      <c r="F289" s="47" t="s">
        <v>30</v>
      </c>
      <c r="G289" s="48"/>
      <c r="H289" s="48"/>
      <c r="I289" s="48"/>
      <c r="J289" s="48"/>
    </row>
    <row r="290" spans="5:10" ht="40.5" hidden="1">
      <c r="E290" s="49" t="s">
        <v>647</v>
      </c>
      <c r="F290" s="47" t="s">
        <v>31</v>
      </c>
      <c r="G290" s="48">
        <f>+G291+G292+G293+G294+G295</f>
        <v>9155.2</v>
      </c>
      <c r="H290" s="48"/>
      <c r="I290" s="48">
        <f>+I291+I292+I293+I294+I295</f>
        <v>10217.8</v>
      </c>
      <c r="J290" s="48">
        <f>+J291+J292+J293+J294+J295</f>
        <v>10991.4</v>
      </c>
    </row>
    <row r="291" spans="5:10" ht="20.25" hidden="1">
      <c r="E291" s="49" t="s">
        <v>648</v>
      </c>
      <c r="F291" s="47" t="s">
        <v>32</v>
      </c>
      <c r="G291" s="48">
        <v>9155.2</v>
      </c>
      <c r="H291" s="48"/>
      <c r="I291" s="48">
        <v>10217.8</v>
      </c>
      <c r="J291" s="48">
        <v>10991.4</v>
      </c>
    </row>
    <row r="292" spans="5:10" ht="20.25" hidden="1">
      <c r="E292" s="49" t="s">
        <v>649</v>
      </c>
      <c r="F292" s="47" t="s">
        <v>33</v>
      </c>
      <c r="G292" s="48"/>
      <c r="H292" s="48"/>
      <c r="I292" s="48"/>
      <c r="J292" s="48"/>
    </row>
    <row r="293" spans="5:10" ht="20.25" hidden="1">
      <c r="E293" s="49" t="s">
        <v>650</v>
      </c>
      <c r="F293" s="47" t="s">
        <v>34</v>
      </c>
      <c r="G293" s="48"/>
      <c r="H293" s="48"/>
      <c r="I293" s="48"/>
      <c r="J293" s="48"/>
    </row>
    <row r="294" spans="5:10" ht="20.25" hidden="1">
      <c r="E294" s="49" t="s">
        <v>651</v>
      </c>
      <c r="F294" s="47" t="s">
        <v>35</v>
      </c>
      <c r="G294" s="48"/>
      <c r="H294" s="48"/>
      <c r="I294" s="48"/>
      <c r="J294" s="48"/>
    </row>
    <row r="295" spans="5:10" ht="60.75" hidden="1">
      <c r="E295" s="49" t="s">
        <v>652</v>
      </c>
      <c r="F295" s="47" t="s">
        <v>36</v>
      </c>
      <c r="G295" s="48"/>
      <c r="H295" s="48"/>
      <c r="I295" s="48"/>
      <c r="J295" s="48"/>
    </row>
    <row r="296" spans="5:10" ht="40.5" hidden="1">
      <c r="E296" s="49" t="s">
        <v>653</v>
      </c>
      <c r="F296" s="47" t="s">
        <v>37</v>
      </c>
      <c r="G296" s="48">
        <f>+G297+G298+G299+G300+G301+G302+G303+G304+G305</f>
        <v>100440.4</v>
      </c>
      <c r="H296" s="48"/>
      <c r="I296" s="48">
        <f>+I297+I298+I299+I300+I301+I302+I303+I304+I305</f>
        <v>111077.4</v>
      </c>
      <c r="J296" s="48">
        <f>+J297+J298+J299+J300+J301+J302+J303+J304+J305</f>
        <v>122448.4</v>
      </c>
    </row>
    <row r="297" spans="5:10" ht="20.25" hidden="1">
      <c r="E297" s="49" t="s">
        <v>654</v>
      </c>
      <c r="F297" s="47" t="s">
        <v>38</v>
      </c>
      <c r="G297" s="48">
        <v>100440.4</v>
      </c>
      <c r="H297" s="48"/>
      <c r="I297" s="48">
        <v>111077.4</v>
      </c>
      <c r="J297" s="48">
        <v>122448.4</v>
      </c>
    </row>
    <row r="298" spans="5:10" ht="20.25" hidden="1">
      <c r="E298" s="49" t="s">
        <v>655</v>
      </c>
      <c r="F298" s="47" t="s">
        <v>39</v>
      </c>
      <c r="G298" s="48"/>
      <c r="H298" s="48"/>
      <c r="I298" s="48"/>
      <c r="J298" s="48"/>
    </row>
    <row r="299" spans="5:10" ht="40.5" hidden="1">
      <c r="E299" s="49" t="s">
        <v>656</v>
      </c>
      <c r="F299" s="47" t="s">
        <v>40</v>
      </c>
      <c r="G299" s="48"/>
      <c r="H299" s="48"/>
      <c r="I299" s="48"/>
      <c r="J299" s="48"/>
    </row>
    <row r="300" spans="5:10" ht="20.25" hidden="1">
      <c r="E300" s="49" t="s">
        <v>657</v>
      </c>
      <c r="F300" s="47" t="s">
        <v>41</v>
      </c>
      <c r="G300" s="48"/>
      <c r="H300" s="48"/>
      <c r="I300" s="48"/>
      <c r="J300" s="48"/>
    </row>
    <row r="301" spans="5:10" ht="20.25" hidden="1">
      <c r="E301" s="49" t="s">
        <v>658</v>
      </c>
      <c r="F301" s="47" t="s">
        <v>42</v>
      </c>
      <c r="G301" s="48"/>
      <c r="H301" s="48"/>
      <c r="I301" s="48"/>
      <c r="J301" s="48"/>
    </row>
    <row r="302" spans="5:10" ht="36" customHeight="1" hidden="1">
      <c r="E302" s="49" t="s">
        <v>659</v>
      </c>
      <c r="F302" s="47" t="s">
        <v>43</v>
      </c>
      <c r="G302" s="48"/>
      <c r="H302" s="48"/>
      <c r="I302" s="48"/>
      <c r="J302" s="48"/>
    </row>
    <row r="303" spans="5:10" ht="40.5" hidden="1">
      <c r="E303" s="49" t="s">
        <v>660</v>
      </c>
      <c r="F303" s="47" t="s">
        <v>44</v>
      </c>
      <c r="G303" s="48"/>
      <c r="H303" s="48"/>
      <c r="I303" s="48"/>
      <c r="J303" s="48"/>
    </row>
    <row r="304" spans="5:10" ht="20.25" hidden="1">
      <c r="E304" s="49" t="s">
        <v>661</v>
      </c>
      <c r="F304" s="47" t="s">
        <v>45</v>
      </c>
      <c r="G304" s="48"/>
      <c r="H304" s="48"/>
      <c r="I304" s="48"/>
      <c r="J304" s="48"/>
    </row>
    <row r="305" spans="5:10" ht="40.5" hidden="1">
      <c r="E305" s="49" t="s">
        <v>662</v>
      </c>
      <c r="F305" s="47" t="s">
        <v>46</v>
      </c>
      <c r="G305" s="48"/>
      <c r="H305" s="48"/>
      <c r="I305" s="48"/>
      <c r="J305" s="48"/>
    </row>
    <row r="306" spans="5:10" ht="20.25" hidden="1">
      <c r="E306" s="49" t="s">
        <v>663</v>
      </c>
      <c r="F306" s="47" t="s">
        <v>47</v>
      </c>
      <c r="G306" s="48">
        <f>+G307+G308+G309+G310+G311</f>
        <v>4408.3</v>
      </c>
      <c r="H306" s="48"/>
      <c r="I306" s="48">
        <f>+I307+I308+I309+I310+I311</f>
        <v>4708.3</v>
      </c>
      <c r="J306" s="48">
        <f>+J307+J308+J309+J310+J311</f>
        <v>4182.3</v>
      </c>
    </row>
    <row r="307" spans="5:10" ht="20.25" hidden="1">
      <c r="E307" s="49" t="s">
        <v>664</v>
      </c>
      <c r="F307" s="47" t="s">
        <v>48</v>
      </c>
      <c r="G307" s="48">
        <v>4408.3</v>
      </c>
      <c r="H307" s="48"/>
      <c r="I307" s="48">
        <v>4708.3</v>
      </c>
      <c r="J307" s="48">
        <v>4182.3</v>
      </c>
    </row>
    <row r="308" spans="5:10" ht="20.25" hidden="1">
      <c r="E308" s="49" t="s">
        <v>665</v>
      </c>
      <c r="F308" s="47" t="s">
        <v>49</v>
      </c>
      <c r="G308" s="48"/>
      <c r="H308" s="48"/>
      <c r="I308" s="48"/>
      <c r="J308" s="48"/>
    </row>
    <row r="309" spans="5:10" ht="20.25" hidden="1">
      <c r="E309" s="49" t="s">
        <v>666</v>
      </c>
      <c r="F309" s="47" t="s">
        <v>50</v>
      </c>
      <c r="G309" s="48"/>
      <c r="H309" s="48"/>
      <c r="I309" s="48"/>
      <c r="J309" s="48"/>
    </row>
    <row r="310" spans="5:10" ht="20.25" hidden="1">
      <c r="E310" s="49" t="s">
        <v>667</v>
      </c>
      <c r="F310" s="47" t="s">
        <v>51</v>
      </c>
      <c r="G310" s="48"/>
      <c r="H310" s="48"/>
      <c r="I310" s="48"/>
      <c r="J310" s="48"/>
    </row>
    <row r="311" spans="5:10" ht="21" customHeight="1" hidden="1">
      <c r="E311" s="49" t="s">
        <v>668</v>
      </c>
      <c r="F311" s="47" t="s">
        <v>52</v>
      </c>
      <c r="G311" s="48"/>
      <c r="H311" s="48"/>
      <c r="I311" s="48"/>
      <c r="J311" s="48"/>
    </row>
    <row r="312" spans="5:10" ht="20.25" hidden="1">
      <c r="E312" s="49" t="s">
        <v>669</v>
      </c>
      <c r="F312" s="47" t="s">
        <v>53</v>
      </c>
      <c r="G312" s="48">
        <f>+G313+G314+G315+G316+G317</f>
        <v>68282.8</v>
      </c>
      <c r="H312" s="48"/>
      <c r="I312" s="48">
        <f>+I313+I314+I315+I316+I317</f>
        <v>66675.1</v>
      </c>
      <c r="J312" s="48">
        <f>+J313+J314+J315+J316+J317</f>
        <v>65641.1</v>
      </c>
    </row>
    <row r="313" spans="5:10" ht="40.5" hidden="1">
      <c r="E313" s="49" t="s">
        <v>670</v>
      </c>
      <c r="F313" s="47" t="s">
        <v>54</v>
      </c>
      <c r="G313" s="48">
        <v>68282.8</v>
      </c>
      <c r="H313" s="48"/>
      <c r="I313" s="48">
        <v>66675.1</v>
      </c>
      <c r="J313" s="48">
        <v>65641.1</v>
      </c>
    </row>
    <row r="314" spans="5:10" ht="60.75" hidden="1">
      <c r="E314" s="49" t="s">
        <v>671</v>
      </c>
      <c r="F314" s="47" t="s">
        <v>55</v>
      </c>
      <c r="G314" s="48"/>
      <c r="H314" s="48"/>
      <c r="I314" s="48"/>
      <c r="J314" s="48"/>
    </row>
    <row r="315" spans="5:10" ht="40.5" hidden="1">
      <c r="E315" s="49" t="s">
        <v>672</v>
      </c>
      <c r="F315" s="47" t="s">
        <v>56</v>
      </c>
      <c r="G315" s="48"/>
      <c r="H315" s="48"/>
      <c r="I315" s="48"/>
      <c r="J315" s="48"/>
    </row>
    <row r="316" spans="5:10" ht="20.25" hidden="1">
      <c r="E316" s="49" t="s">
        <v>673</v>
      </c>
      <c r="F316" s="47" t="s">
        <v>57</v>
      </c>
      <c r="G316" s="48"/>
      <c r="H316" s="48"/>
      <c r="I316" s="48"/>
      <c r="J316" s="48"/>
    </row>
    <row r="317" spans="5:10" ht="40.5" hidden="1">
      <c r="E317" s="49" t="s">
        <v>674</v>
      </c>
      <c r="F317" s="47" t="s">
        <v>58</v>
      </c>
      <c r="G317" s="48"/>
      <c r="H317" s="48"/>
      <c r="I317" s="48"/>
      <c r="J317" s="48"/>
    </row>
    <row r="318" spans="5:10" ht="20.25" hidden="1">
      <c r="E318" s="49" t="s">
        <v>675</v>
      </c>
      <c r="F318" s="47" t="s">
        <v>59</v>
      </c>
      <c r="G318" s="48"/>
      <c r="H318" s="48"/>
      <c r="I318" s="48"/>
      <c r="J318" s="48"/>
    </row>
    <row r="319" spans="5:10" ht="20.25" hidden="1">
      <c r="E319" s="50"/>
      <c r="F319" s="51" t="s">
        <v>512</v>
      </c>
      <c r="G319" s="52">
        <f>+G245+G257+G259+G263+G273+G278+G281+G290+G296+G306+G312+G318</f>
        <v>512962.5</v>
      </c>
      <c r="H319" s="52"/>
      <c r="I319" s="52">
        <f>+I245+I257+I259+I263+I273+I278+I281+I290+I296+I306+I312+I318</f>
        <v>550238.4</v>
      </c>
      <c r="J319" s="52">
        <f>+J245+J257+J259+J263+J273+J278+J281+J290+J296+J306+J312+J318</f>
        <v>595277.2000000001</v>
      </c>
    </row>
    <row r="320" spans="5:10" ht="20.25" hidden="1">
      <c r="E320" s="53"/>
      <c r="F320" s="54" t="s">
        <v>601</v>
      </c>
      <c r="G320" s="55">
        <f>+G243-G319</f>
        <v>-10357.500000000058</v>
      </c>
      <c r="H320" s="55"/>
      <c r="I320" s="55">
        <f>+I243-I319</f>
        <v>-8976</v>
      </c>
      <c r="J320" s="55">
        <f>+J243-J319</f>
        <v>-13262.100000000093</v>
      </c>
    </row>
    <row r="321" spans="5:10" ht="68.25" customHeight="1">
      <c r="E321" s="42"/>
      <c r="F321" s="56" t="s">
        <v>513</v>
      </c>
      <c r="G321" s="57"/>
      <c r="H321" s="57"/>
      <c r="I321" s="57"/>
      <c r="J321" s="57"/>
    </row>
    <row r="322" spans="5:10" ht="60.75" hidden="1">
      <c r="E322" s="58" t="s">
        <v>417</v>
      </c>
      <c r="F322" s="56" t="s">
        <v>418</v>
      </c>
      <c r="G322" s="33">
        <f>+G323-G325</f>
        <v>0</v>
      </c>
      <c r="H322" s="33"/>
      <c r="I322" s="57"/>
      <c r="J322" s="57"/>
    </row>
    <row r="323" spans="5:10" ht="81" hidden="1">
      <c r="E323" s="58" t="s">
        <v>419</v>
      </c>
      <c r="F323" s="56" t="s">
        <v>420</v>
      </c>
      <c r="G323" s="33">
        <f>G324</f>
        <v>0</v>
      </c>
      <c r="H323" s="33"/>
      <c r="I323" s="57"/>
      <c r="J323" s="57"/>
    </row>
    <row r="324" spans="5:10" ht="81" hidden="1">
      <c r="E324" s="58" t="s">
        <v>421</v>
      </c>
      <c r="F324" s="56" t="s">
        <v>200</v>
      </c>
      <c r="G324" s="33">
        <f>G325</f>
        <v>0</v>
      </c>
      <c r="H324" s="33"/>
      <c r="I324" s="57"/>
      <c r="J324" s="57"/>
    </row>
    <row r="325" spans="5:10" ht="81" hidden="1">
      <c r="E325" s="58" t="s">
        <v>422</v>
      </c>
      <c r="F325" s="56" t="s">
        <v>438</v>
      </c>
      <c r="G325" s="33">
        <f>G326</f>
        <v>0</v>
      </c>
      <c r="H325" s="33"/>
      <c r="I325" s="57"/>
      <c r="J325" s="57"/>
    </row>
    <row r="326" spans="5:10" ht="81" hidden="1">
      <c r="E326" s="58" t="s">
        <v>423</v>
      </c>
      <c r="F326" s="56" t="s">
        <v>201</v>
      </c>
      <c r="G326" s="33"/>
      <c r="H326" s="33"/>
      <c r="I326" s="57"/>
      <c r="J326" s="57"/>
    </row>
    <row r="327" spans="5:10" ht="60.75" customHeight="1">
      <c r="E327" s="58" t="s">
        <v>514</v>
      </c>
      <c r="F327" s="56" t="s">
        <v>515</v>
      </c>
      <c r="G327" s="59">
        <f>+G328-G330</f>
        <v>4642</v>
      </c>
      <c r="H327" s="73">
        <f>+H328+H330</f>
        <v>0</v>
      </c>
      <c r="I327" s="73">
        <f>+I328+I330</f>
        <v>0</v>
      </c>
      <c r="J327" s="73">
        <f>+J328+J330</f>
        <v>0</v>
      </c>
    </row>
    <row r="328" spans="5:10" ht="72.75" customHeight="1">
      <c r="E328" s="58" t="s">
        <v>516</v>
      </c>
      <c r="F328" s="56" t="s">
        <v>517</v>
      </c>
      <c r="G328" s="59">
        <f>G329</f>
        <v>29942</v>
      </c>
      <c r="H328" s="73">
        <f>H329</f>
        <v>0</v>
      </c>
      <c r="I328" s="73">
        <f>I329</f>
        <v>0</v>
      </c>
      <c r="J328" s="73">
        <f>J329</f>
        <v>0</v>
      </c>
    </row>
    <row r="329" spans="5:10" ht="70.5" customHeight="1">
      <c r="E329" s="58" t="s">
        <v>379</v>
      </c>
      <c r="F329" s="56" t="s">
        <v>380</v>
      </c>
      <c r="G329" s="59">
        <v>29942</v>
      </c>
      <c r="H329" s="73"/>
      <c r="I329" s="74"/>
      <c r="J329" s="74"/>
    </row>
    <row r="330" spans="5:10" ht="68.25" customHeight="1">
      <c r="E330" s="58" t="s">
        <v>518</v>
      </c>
      <c r="F330" s="56" t="s">
        <v>519</v>
      </c>
      <c r="G330" s="59">
        <f>G331</f>
        <v>25300</v>
      </c>
      <c r="H330" s="73">
        <f>H331</f>
        <v>0</v>
      </c>
      <c r="I330" s="73">
        <f>I331</f>
        <v>0</v>
      </c>
      <c r="J330" s="73">
        <f>J331</f>
        <v>0</v>
      </c>
    </row>
    <row r="331" spans="5:10" ht="93.75" customHeight="1">
      <c r="E331" s="58" t="s">
        <v>381</v>
      </c>
      <c r="F331" s="56" t="s">
        <v>382</v>
      </c>
      <c r="G331" s="59">
        <v>25300</v>
      </c>
      <c r="H331" s="73"/>
      <c r="I331" s="74"/>
      <c r="J331" s="74"/>
    </row>
    <row r="332" spans="5:10" ht="40.5" hidden="1">
      <c r="E332" s="58" t="s">
        <v>520</v>
      </c>
      <c r="F332" s="56" t="s">
        <v>521</v>
      </c>
      <c r="G332" s="59"/>
      <c r="H332" s="73"/>
      <c r="I332" s="74"/>
      <c r="J332" s="74"/>
    </row>
    <row r="333" spans="5:10" ht="81" hidden="1">
      <c r="E333" s="58" t="s">
        <v>522</v>
      </c>
      <c r="F333" s="56" t="s">
        <v>523</v>
      </c>
      <c r="G333" s="59">
        <f>G334</f>
        <v>0</v>
      </c>
      <c r="H333" s="73"/>
      <c r="I333" s="74"/>
      <c r="J333" s="74"/>
    </row>
    <row r="334" spans="5:10" ht="81" hidden="1">
      <c r="E334" s="58" t="s">
        <v>524</v>
      </c>
      <c r="F334" s="56" t="s">
        <v>525</v>
      </c>
      <c r="G334" s="59"/>
      <c r="H334" s="73"/>
      <c r="I334" s="74"/>
      <c r="J334" s="74"/>
    </row>
    <row r="335" spans="5:10" ht="40.5" hidden="1">
      <c r="E335" s="58" t="s">
        <v>526</v>
      </c>
      <c r="F335" s="56" t="s">
        <v>527</v>
      </c>
      <c r="G335" s="59">
        <f>G340-G336</f>
        <v>0</v>
      </c>
      <c r="H335" s="73"/>
      <c r="I335" s="73">
        <f>I340-I336</f>
        <v>0</v>
      </c>
      <c r="J335" s="73">
        <f>J340-J336</f>
        <v>0</v>
      </c>
    </row>
    <row r="336" spans="5:10" ht="20.25" hidden="1">
      <c r="E336" s="58" t="s">
        <v>528</v>
      </c>
      <c r="F336" s="60" t="s">
        <v>529</v>
      </c>
      <c r="G336" s="59">
        <f aca="true" t="shared" si="6" ref="G336:J338">G337</f>
        <v>0</v>
      </c>
      <c r="H336" s="73"/>
      <c r="I336" s="73">
        <f t="shared" si="6"/>
        <v>0</v>
      </c>
      <c r="J336" s="73">
        <f t="shared" si="6"/>
        <v>0</v>
      </c>
    </row>
    <row r="337" spans="5:10" ht="40.5" hidden="1">
      <c r="E337" s="58" t="s">
        <v>530</v>
      </c>
      <c r="F337" s="60" t="s">
        <v>531</v>
      </c>
      <c r="G337" s="59">
        <f t="shared" si="6"/>
        <v>0</v>
      </c>
      <c r="H337" s="73"/>
      <c r="I337" s="73">
        <f t="shared" si="6"/>
        <v>0</v>
      </c>
      <c r="J337" s="73">
        <f t="shared" si="6"/>
        <v>0</v>
      </c>
    </row>
    <row r="338" spans="5:10" ht="40.5" hidden="1">
      <c r="E338" s="58" t="s">
        <v>532</v>
      </c>
      <c r="F338" s="60" t="s">
        <v>533</v>
      </c>
      <c r="G338" s="59">
        <f t="shared" si="6"/>
        <v>0</v>
      </c>
      <c r="H338" s="73"/>
      <c r="I338" s="73">
        <f t="shared" si="6"/>
        <v>0</v>
      </c>
      <c r="J338" s="73">
        <f t="shared" si="6"/>
        <v>0</v>
      </c>
    </row>
    <row r="339" spans="5:10" ht="60.75" hidden="1">
      <c r="E339" s="58" t="s">
        <v>534</v>
      </c>
      <c r="F339" s="60" t="s">
        <v>535</v>
      </c>
      <c r="G339" s="59"/>
      <c r="H339" s="73"/>
      <c r="I339" s="74"/>
      <c r="J339" s="74"/>
    </row>
    <row r="340" spans="5:10" ht="20.25" hidden="1">
      <c r="E340" s="58" t="s">
        <v>536</v>
      </c>
      <c r="F340" s="60" t="s">
        <v>537</v>
      </c>
      <c r="G340" s="59">
        <f aca="true" t="shared" si="7" ref="G340:J342">G341</f>
        <v>0</v>
      </c>
      <c r="H340" s="73"/>
      <c r="I340" s="73">
        <f t="shared" si="7"/>
        <v>0</v>
      </c>
      <c r="J340" s="73">
        <f t="shared" si="7"/>
        <v>0</v>
      </c>
    </row>
    <row r="341" spans="5:10" ht="40.5" hidden="1">
      <c r="E341" s="58" t="s">
        <v>538</v>
      </c>
      <c r="F341" s="60" t="s">
        <v>539</v>
      </c>
      <c r="G341" s="59">
        <f t="shared" si="7"/>
        <v>0</v>
      </c>
      <c r="H341" s="73"/>
      <c r="I341" s="73">
        <f t="shared" si="7"/>
        <v>0</v>
      </c>
      <c r="J341" s="73">
        <f t="shared" si="7"/>
        <v>0</v>
      </c>
    </row>
    <row r="342" spans="5:10" ht="40.5" hidden="1">
      <c r="E342" s="58" t="s">
        <v>540</v>
      </c>
      <c r="F342" s="60" t="s">
        <v>541</v>
      </c>
      <c r="G342" s="57">
        <f t="shared" si="7"/>
        <v>0</v>
      </c>
      <c r="H342" s="74"/>
      <c r="I342" s="74">
        <f t="shared" si="7"/>
        <v>0</v>
      </c>
      <c r="J342" s="74">
        <f t="shared" si="7"/>
        <v>0</v>
      </c>
    </row>
    <row r="343" spans="5:10" ht="60.75" hidden="1">
      <c r="E343" s="58" t="s">
        <v>542</v>
      </c>
      <c r="F343" s="60" t="s">
        <v>543</v>
      </c>
      <c r="G343" s="59"/>
      <c r="H343" s="73"/>
      <c r="I343" s="74"/>
      <c r="J343" s="74"/>
    </row>
    <row r="344" spans="5:10" ht="40.5" hidden="1">
      <c r="E344" s="58" t="s">
        <v>544</v>
      </c>
      <c r="F344" s="56" t="s">
        <v>545</v>
      </c>
      <c r="G344" s="59">
        <f>+G345+G348+G351</f>
        <v>0</v>
      </c>
      <c r="H344" s="73"/>
      <c r="I344" s="73">
        <f>+I345+I348+I351</f>
        <v>0</v>
      </c>
      <c r="J344" s="73">
        <f>+J345+J348+J351</f>
        <v>0</v>
      </c>
    </row>
    <row r="345" spans="5:10" ht="60.75" hidden="1">
      <c r="E345" s="58" t="s">
        <v>546</v>
      </c>
      <c r="F345" s="56" t="s">
        <v>547</v>
      </c>
      <c r="G345" s="59">
        <f>G346</f>
        <v>0</v>
      </c>
      <c r="H345" s="73"/>
      <c r="I345" s="74"/>
      <c r="J345" s="74"/>
    </row>
    <row r="346" spans="5:10" ht="57" customHeight="1" hidden="1">
      <c r="E346" s="58" t="s">
        <v>548</v>
      </c>
      <c r="F346" s="56" t="s">
        <v>549</v>
      </c>
      <c r="G346" s="59">
        <f>G347</f>
        <v>0</v>
      </c>
      <c r="H346" s="73"/>
      <c r="I346" s="74"/>
      <c r="J346" s="74"/>
    </row>
    <row r="347" spans="5:10" ht="57" customHeight="1" hidden="1">
      <c r="E347" s="58" t="s">
        <v>550</v>
      </c>
      <c r="F347" s="56" t="s">
        <v>551</v>
      </c>
      <c r="G347" s="59"/>
      <c r="H347" s="73"/>
      <c r="I347" s="74"/>
      <c r="J347" s="74"/>
    </row>
    <row r="348" spans="5:10" ht="60.75" hidden="1">
      <c r="E348" s="58" t="s">
        <v>552</v>
      </c>
      <c r="F348" s="56" t="s">
        <v>583</v>
      </c>
      <c r="G348" s="59">
        <f aca="true" t="shared" si="8" ref="G348:J349">G349</f>
        <v>0</v>
      </c>
      <c r="H348" s="73"/>
      <c r="I348" s="73">
        <f t="shared" si="8"/>
        <v>0</v>
      </c>
      <c r="J348" s="73">
        <f t="shared" si="8"/>
        <v>0</v>
      </c>
    </row>
    <row r="349" spans="5:10" ht="133.5" customHeight="1" hidden="1">
      <c r="E349" s="58" t="s">
        <v>584</v>
      </c>
      <c r="F349" s="56" t="s">
        <v>585</v>
      </c>
      <c r="G349" s="59">
        <f t="shared" si="8"/>
        <v>0</v>
      </c>
      <c r="H349" s="73"/>
      <c r="I349" s="73">
        <f t="shared" si="8"/>
        <v>0</v>
      </c>
      <c r="J349" s="73">
        <f t="shared" si="8"/>
        <v>0</v>
      </c>
    </row>
    <row r="350" spans="5:10" ht="135" customHeight="1" hidden="1">
      <c r="E350" s="58" t="s">
        <v>586</v>
      </c>
      <c r="F350" s="56" t="s">
        <v>587</v>
      </c>
      <c r="G350" s="59"/>
      <c r="H350" s="73"/>
      <c r="I350" s="74"/>
      <c r="J350" s="74"/>
    </row>
    <row r="351" spans="5:10" ht="60.75" hidden="1">
      <c r="E351" s="58" t="s">
        <v>588</v>
      </c>
      <c r="F351" s="56" t="s">
        <v>589</v>
      </c>
      <c r="G351" s="59">
        <f>G352-G355</f>
        <v>0</v>
      </c>
      <c r="H351" s="73"/>
      <c r="I351" s="73">
        <f>I352-I355</f>
        <v>0</v>
      </c>
      <c r="J351" s="73">
        <f>J352-J355</f>
        <v>0</v>
      </c>
    </row>
    <row r="352" spans="5:10" ht="60.75" hidden="1">
      <c r="E352" s="58" t="s">
        <v>594</v>
      </c>
      <c r="F352" s="56" t="s">
        <v>595</v>
      </c>
      <c r="G352" s="59">
        <f>+G354+G353</f>
        <v>0</v>
      </c>
      <c r="H352" s="73"/>
      <c r="I352" s="73">
        <f>+I354+I353</f>
        <v>0</v>
      </c>
      <c r="J352" s="73">
        <f>+J354+J353</f>
        <v>0</v>
      </c>
    </row>
    <row r="353" spans="5:10" ht="81" hidden="1">
      <c r="E353" s="58" t="s">
        <v>596</v>
      </c>
      <c r="F353" s="56" t="s">
        <v>597</v>
      </c>
      <c r="G353" s="59"/>
      <c r="H353" s="73"/>
      <c r="I353" s="74"/>
      <c r="J353" s="74"/>
    </row>
    <row r="354" spans="5:10" ht="101.25" hidden="1">
      <c r="E354" s="58" t="s">
        <v>598</v>
      </c>
      <c r="F354" s="56" t="s">
        <v>599</v>
      </c>
      <c r="G354" s="59"/>
      <c r="H354" s="73"/>
      <c r="I354" s="74"/>
      <c r="J354" s="74"/>
    </row>
    <row r="355" spans="5:10" ht="40.5" hidden="1">
      <c r="E355" s="58" t="s">
        <v>590</v>
      </c>
      <c r="F355" s="56" t="s">
        <v>591</v>
      </c>
      <c r="G355" s="59">
        <f>G356</f>
        <v>0</v>
      </c>
      <c r="H355" s="73"/>
      <c r="I355" s="73">
        <f>I356</f>
        <v>0</v>
      </c>
      <c r="J355" s="73">
        <f>J356</f>
        <v>0</v>
      </c>
    </row>
    <row r="356" spans="5:10" ht="81" hidden="1">
      <c r="E356" s="58" t="s">
        <v>592</v>
      </c>
      <c r="F356" s="56" t="s">
        <v>593</v>
      </c>
      <c r="G356" s="59"/>
      <c r="H356" s="73"/>
      <c r="I356" s="74"/>
      <c r="J356" s="74"/>
    </row>
    <row r="357" spans="5:10" ht="68.25" customHeight="1">
      <c r="E357" s="58" t="s">
        <v>520</v>
      </c>
      <c r="F357" s="56" t="s">
        <v>521</v>
      </c>
      <c r="G357" s="59">
        <f>+G358-G359</f>
        <v>-142</v>
      </c>
      <c r="H357" s="73">
        <f>+H358-H359</f>
        <v>0</v>
      </c>
      <c r="I357" s="73">
        <f>+I358-I359</f>
        <v>0</v>
      </c>
      <c r="J357" s="73">
        <f>+J358-J359</f>
        <v>0</v>
      </c>
    </row>
    <row r="358" spans="5:10" ht="95.25" customHeight="1">
      <c r="E358" s="58" t="s">
        <v>166</v>
      </c>
      <c r="F358" s="56" t="s">
        <v>167</v>
      </c>
      <c r="G358" s="59"/>
      <c r="H358" s="73"/>
      <c r="I358" s="74"/>
      <c r="J358" s="74"/>
    </row>
    <row r="359" spans="5:10" ht="72" customHeight="1">
      <c r="E359" s="58" t="s">
        <v>168</v>
      </c>
      <c r="F359" s="56" t="s">
        <v>169</v>
      </c>
      <c r="G359" s="59">
        <v>142</v>
      </c>
      <c r="H359" s="73"/>
      <c r="I359" s="74"/>
      <c r="J359" s="74"/>
    </row>
    <row r="360" spans="5:10" ht="52.5" customHeight="1">
      <c r="E360" s="58" t="s">
        <v>526</v>
      </c>
      <c r="F360" s="56" t="s">
        <v>527</v>
      </c>
      <c r="G360" s="59">
        <f>+G362-G361</f>
        <v>0</v>
      </c>
      <c r="H360" s="73">
        <f>H362+H361</f>
        <v>0</v>
      </c>
      <c r="I360" s="73">
        <f>I362+I361</f>
        <v>0</v>
      </c>
      <c r="J360" s="73">
        <f>J362+J361</f>
        <v>0</v>
      </c>
    </row>
    <row r="361" spans="5:10" ht="66.75" customHeight="1">
      <c r="E361" s="58" t="s">
        <v>78</v>
      </c>
      <c r="F361" s="56" t="s">
        <v>79</v>
      </c>
      <c r="G361" s="59">
        <v>469255.1</v>
      </c>
      <c r="H361" s="73">
        <v>-27802345.31</v>
      </c>
      <c r="I361" s="74">
        <v>-18418131.06</v>
      </c>
      <c r="J361" s="74">
        <v>-18874520.71</v>
      </c>
    </row>
    <row r="362" spans="5:10" ht="63" customHeight="1">
      <c r="E362" s="58" t="s">
        <v>80</v>
      </c>
      <c r="F362" s="56" t="s">
        <v>81</v>
      </c>
      <c r="G362" s="59">
        <v>469255.1</v>
      </c>
      <c r="H362" s="73">
        <v>27802345.31</v>
      </c>
      <c r="I362" s="74">
        <v>18418131.06</v>
      </c>
      <c r="J362" s="74">
        <v>18874520.71</v>
      </c>
    </row>
    <row r="363" spans="5:10" ht="182.25" hidden="1">
      <c r="E363" s="58" t="s">
        <v>584</v>
      </c>
      <c r="F363" s="56" t="s">
        <v>164</v>
      </c>
      <c r="G363" s="59">
        <f>SUM(G364)</f>
        <v>0</v>
      </c>
      <c r="H363" s="73"/>
      <c r="I363" s="73">
        <f>SUM(I364)</f>
        <v>0</v>
      </c>
      <c r="J363" s="73">
        <f>SUM(J364)</f>
        <v>0</v>
      </c>
    </row>
    <row r="364" spans="5:10" ht="162" hidden="1">
      <c r="E364" s="58" t="s">
        <v>163</v>
      </c>
      <c r="F364" s="56" t="s">
        <v>165</v>
      </c>
      <c r="G364" s="59"/>
      <c r="H364" s="73"/>
      <c r="I364" s="74"/>
      <c r="J364" s="74"/>
    </row>
    <row r="365" spans="5:10" ht="86.25" customHeight="1" hidden="1">
      <c r="E365" s="58" t="s">
        <v>411</v>
      </c>
      <c r="F365" s="56" t="s">
        <v>413</v>
      </c>
      <c r="G365" s="59"/>
      <c r="H365" s="73"/>
      <c r="I365" s="74"/>
      <c r="J365" s="74"/>
    </row>
    <row r="366" spans="5:10" ht="85.5" customHeight="1" hidden="1">
      <c r="E366" s="58" t="s">
        <v>412</v>
      </c>
      <c r="F366" s="56" t="s">
        <v>414</v>
      </c>
      <c r="G366" s="59"/>
      <c r="H366" s="73"/>
      <c r="I366" s="74"/>
      <c r="J366" s="74"/>
    </row>
    <row r="367" spans="5:10" ht="40.5">
      <c r="E367" s="56"/>
      <c r="F367" s="16" t="s">
        <v>600</v>
      </c>
      <c r="G367" s="61">
        <f>SUM(G327,G357,G360,G363)</f>
        <v>4500</v>
      </c>
      <c r="H367" s="75">
        <f>SUM(H327,H357,H360,H363)</f>
        <v>0</v>
      </c>
      <c r="I367" s="75">
        <f>SUM(I327,I357,I360,I363)</f>
        <v>0</v>
      </c>
      <c r="J367" s="75">
        <f>SUM(J327,J357,J360,J363)</f>
        <v>0</v>
      </c>
    </row>
    <row r="368" spans="5:10" ht="20.25">
      <c r="E368" s="15"/>
      <c r="F368" s="15"/>
      <c r="G368" s="15"/>
      <c r="H368" s="15"/>
      <c r="I368" s="15"/>
      <c r="J368" s="15"/>
    </row>
    <row r="369" spans="5:10" ht="20.25">
      <c r="E369" s="15"/>
      <c r="F369" s="15"/>
      <c r="G369" s="15"/>
      <c r="H369" s="15"/>
      <c r="I369" s="15"/>
      <c r="J369" s="15"/>
    </row>
    <row r="370" spans="5:10" ht="20.25">
      <c r="E370" s="15"/>
      <c r="F370" s="15"/>
      <c r="G370" s="15"/>
      <c r="H370" s="15"/>
      <c r="I370" s="15"/>
      <c r="J370" s="15"/>
    </row>
    <row r="371" spans="5:10" ht="20.25" hidden="1">
      <c r="E371" s="15"/>
      <c r="F371" s="15"/>
      <c r="G371" s="15"/>
      <c r="H371" s="15"/>
      <c r="I371" s="15"/>
      <c r="J371" s="15"/>
    </row>
    <row r="372" spans="5:10" ht="20.25" hidden="1">
      <c r="E372" s="15"/>
      <c r="F372" s="15"/>
      <c r="G372" s="15"/>
      <c r="H372" s="15"/>
      <c r="I372" s="15"/>
      <c r="J372" s="15"/>
    </row>
    <row r="373" spans="5:10" ht="18.75">
      <c r="E373" s="14"/>
      <c r="F373" s="14"/>
      <c r="G373" s="14"/>
      <c r="H373" s="14"/>
      <c r="I373" s="14"/>
      <c r="J373" s="14"/>
    </row>
    <row r="374" spans="5:11" ht="23.25">
      <c r="E374" s="21" t="s">
        <v>354</v>
      </c>
      <c r="F374" s="21"/>
      <c r="G374" s="21"/>
      <c r="H374" s="21"/>
      <c r="I374" s="72" t="s">
        <v>705</v>
      </c>
      <c r="J374" s="17"/>
      <c r="K374" s="20"/>
    </row>
  </sheetData>
  <sheetProtection/>
  <mergeCells count="6">
    <mergeCell ref="F1:J1"/>
    <mergeCell ref="E11:J11"/>
    <mergeCell ref="E10:J10"/>
    <mergeCell ref="F6:J6"/>
    <mergeCell ref="F5:J5"/>
    <mergeCell ref="F2:J2"/>
  </mergeCells>
  <printOptions/>
  <pageMargins left="0.58" right="0.1968503937007874" top="0.7874015748031497" bottom="0.3937007874015748" header="0.5118110236220472" footer="0.5118110236220472"/>
  <pageSetup horizontalDpi="600" verticalDpi="600" orientation="portrait" paperSize="9" scale="54" r:id="rId1"/>
  <headerFooter alignWithMargins="0">
    <oddHeader>&amp;C &amp;P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532_Lihotina</dc:creator>
  <cp:keywords/>
  <dc:description/>
  <cp:lastModifiedBy>user</cp:lastModifiedBy>
  <cp:lastPrinted>2023-09-29T16:04:17Z</cp:lastPrinted>
  <dcterms:created xsi:type="dcterms:W3CDTF">2008-09-15T07:41:17Z</dcterms:created>
  <dcterms:modified xsi:type="dcterms:W3CDTF">2023-09-29T16:04:47Z</dcterms:modified>
  <cp:category/>
  <cp:version/>
  <cp:contentType/>
  <cp:contentStatus/>
</cp:coreProperties>
</file>