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<sst xmlns="http://schemas.openxmlformats.org/spreadsheetml/2006/main" count="175" uniqueCount="173">
  <si>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</si>
  <si>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</si>
  <si>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</si>
  <si>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</si>
  <si>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</si>
  <si>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</si>
  <si>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</si>
  <si>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</si>
  <si>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</si>
  <si>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</si>
  <si>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</si>
  <si>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</si>
  <si>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</si>
  <si>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</si>
  <si>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</si>
  <si>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</si>
  <si>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ГОСУДАРСТВЕННАЯ ПОШЛИНА</t>
  </si>
  <si>
    <t>ДОХОДЫ ОТ ПРОДАЖИ МАТЕРИАЛЬНЫХ И НЕМАТЕРИАЛЬНЫХ АКТИВОВ</t>
  </si>
  <si>
    <t>Иные межбюджетные трансферты</t>
  </si>
  <si>
    <t>Дотации бюджетам поселений на поддержку мер по обеспечению сбалансированности бюджетов</t>
  </si>
  <si>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</si>
  <si>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</si>
  <si>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</si>
  <si>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</si>
  <si>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</si>
  <si>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000 1 01 02000 01 0000 110</t>
  </si>
  <si>
    <t>000 1 01 02020 01 0000 110</t>
  </si>
  <si>
    <t>000 1 05 00000 00 0000 000</t>
  </si>
  <si>
    <t>Единый сельскохозяйственный налог</t>
  </si>
  <si>
    <t>000 1 06 00000 00 0000 000</t>
  </si>
  <si>
    <t>000 1 06 01000 00 0000 110</t>
  </si>
  <si>
    <t>000 1 06 01030 10 0000 110</t>
  </si>
  <si>
    <t>000 1 06 06000 00 0000 000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</si>
  <si>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</si>
  <si>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</si>
  <si>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</si>
  <si>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</si>
  <si>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000 1 09 00000 00 0000 000</t>
  </si>
  <si>
    <t>000 1 09 04000 00 0000 110</t>
  </si>
  <si>
    <t>000 1 11 00000 00 0000 000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</si>
  <si>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</si>
  <si>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</si>
  <si>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</si>
  <si>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</si>
  <si>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000 1 14 06000 00 0000 430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</si>
  <si>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</si>
  <si>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</si>
  <si>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000 2 00 00000 00 0000 000</t>
  </si>
  <si>
    <t>000 2 02 00000 00 0000 000</t>
  </si>
  <si>
    <t>БЕЗВОЗМЕЗДНЫЕ ПОСТУПЛЕНИЯ ОТ ДРУГИХ  БЮДЖЕТОВ БЮДЖЕТНОЙ СИСТЕМЫ РОССИЙСКОЙ ФЕДЕРАЦИИ</t>
  </si>
  <si>
    <t>Дотации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</si>
  <si>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</si>
  <si>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</si>
  <si>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</si>
  <si>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</si>
  <si>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</si>
  <si>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</si>
  <si>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</si>
  <si>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000 1 01 02010 01 0000 110</t>
  </si>
  <si>
    <t>000 2 03 00000 00 0000 180</t>
  </si>
  <si>
    <t>Безвозмездные поступления от государственных (муниципальных) организаций</t>
  </si>
  <si>
    <t>000 2 03 05000 10 0000 180</t>
  </si>
  <si>
    <t>Безвозмездные поступления от государственных организаций в бюджеты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</si>
  <si>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</si>
  <si>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000 1 05 03000 01 0000 110</t>
  </si>
  <si>
    <t>000 1 11 05013 10 0000 120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</si>
  <si>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</si>
  <si>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</si>
  <si>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000 1 09 04053 10 0000 110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</si>
  <si>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</si>
  <si>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000 1 16 00000 00 0000 000</t>
  </si>
  <si>
    <t>ШТРАФЫ, САНКЦИИ, ВОЗМЕЩЕНИЕ УЩЕРБА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</si>
  <si>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</si>
  <si>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</si>
  <si>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</si>
  <si>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</si>
  <si>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</si>
  <si>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</si>
  <si>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000 2 02 02000 00 0000 151</t>
  </si>
  <si>
    <t>Субсидии бюджетам бюджетной системы Российской Федерации (межбюджетные субсидии)</t>
  </si>
  <si>
    <t>Прочие безвозмездные поступления в бюджеты поселений</t>
  </si>
  <si>
    <t>000 2 07 00000 00 0000 000</t>
  </si>
  <si>
    <t>ПРОЧИЕ БЕЗВОЗМЕЗДНЫЕ ПОСТУПЛЕНИЯ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</si>
  <si>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</si>
  <si>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</si>
  <si>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000 1 13 02000 00 0000 000</t>
  </si>
  <si>
    <t>000 1 13 00000 00 0000 000</t>
  </si>
  <si>
    <t>000 1 13 02995 10 0000 130</t>
  </si>
  <si>
    <t>000 1 11 05070 00 0000 120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</si>
  <si>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(аренда прочих учреждений)</t>
  </si>
  <si>
    <t>000 1 11 05075 10 0000 120</t>
  </si>
  <si>
    <t>000 2 02 02 088 10 0002 151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</si>
  <si>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ЖКХ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</si>
  <si>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</si>
  <si>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</si>
  <si>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</si>
  <si>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</si>
  <si>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</si>
  <si>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</si>
  <si>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</si>
  <si>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</si>
  <si>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</si>
  <si>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</si>
  <si>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</si>
  <si>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</si>
  <si>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</si>
  <si>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</si>
  <si>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</si>
  <si>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</si>
  <si>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ЖКХ (немалоэтажного строительство)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</si>
  <si>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</si>
  <si>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</si>
  <si>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</si>
  <si>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</si>
  <si>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</si>
  <si>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</si>
  <si>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</si>
  <si>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</si>
  <si>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% исполнения</t>
  </si>
  <si>
    <t>Глава муниципального образования Епифаанское Кимовского района</t>
  </si>
  <si>
    <t>Н.Д. Алтухова</t>
  </si>
  <si>
    <t>(тыс.руб.)</t>
  </si>
  <si>
    <t>000 1 16 51040 02 0000 140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</si>
  <si>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</si>
  <si>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</si>
  <si>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Денежные взыскания (штрафы), установленные законами субъектов РФ за несоблюдение муниципальных правовых актов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</si>
  <si>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</si>
  <si>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</si>
  <si>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</si>
  <si>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</si>
  <si>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000 2 02 20299 10 0000 151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</si>
  <si>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ЖКХ</t>
  </si>
  <si>
    <t>000 2 02 20299 00 0000 151</t>
  </si>
  <si>
    <t>Межбюджетные трансферты, передаваемые бюджетам сельским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</si>
  <si>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образований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</si>
  <si>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</si>
  <si>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</si>
  <si>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</si>
  <si>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</si>
  <si>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</si>
  <si>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</si>
  <si>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</si>
  <si>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</si>
  <si>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</si>
  <si>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</si>
  <si>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</si>
  <si>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</si>
  <si>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</si>
  <si>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контрактом, заключенным муниципальным органом, казенным учреждением сельского поселения</t>
  </si>
  <si>
    <t>000 1 16 07000 00 0000 140</t>
  </si>
  <si>
    <t>Штрафы, неустойки, пени, уплаченные в соответствии с законом или договором в случае 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</si>
  <si>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000 1 13 01990 00 0000 000</t>
  </si>
  <si>
    <t xml:space="preserve">Прочие доходы от оказания платных услуг (работ) </t>
  </si>
  <si>
    <t>000 2 02 16000 00 0000 150</t>
  </si>
  <si>
    <t>000 2 02 16001 00 0000 150</t>
  </si>
  <si>
    <t>000 2 02 16001 10 0000 150</t>
  </si>
  <si>
    <t>000 2 02 03000 00 0000 150</t>
  </si>
  <si>
    <t>000 2 02 35118 00 0000 150</t>
  </si>
  <si>
    <t>000 2 02 35118 10 0000 150</t>
  </si>
  <si>
    <t>000 2 02 04000 00 0000 150</t>
  </si>
  <si>
    <t>000 2 02 40014 00 0000 150</t>
  </si>
  <si>
    <t>000 2 02 40014 10 0000 150</t>
  </si>
  <si>
    <t>000 2 02 49999 00 0000 150</t>
  </si>
  <si>
    <t>000 2 02 49999 10 0000 150</t>
  </si>
  <si>
    <t>000 2 07 05000 00 0000 150</t>
  </si>
  <si>
    <t>000 2 07 05020 10 0000 150</t>
  </si>
  <si>
    <t>000  2 07 05030 10 0000 150</t>
  </si>
  <si>
    <t>000 2 19 60010 00 0000 150</t>
  </si>
  <si>
    <t>000 2 19 60010 10 0000 150</t>
  </si>
  <si>
    <t>Исполнение доходов бюджета МО Епифанское Кимовского района по кодам видов доходов, подвидов доходов, классификации операций сектора государственного управления, относящихся к доходам бюджета  за 2021 год</t>
  </si>
  <si>
    <t>План на 2021 год</t>
  </si>
  <si>
    <t>Исполнение за  2021 год</t>
  </si>
  <si>
    <t>Приложение 2                                                                              к решению Собрания депутатов муниципального образования Епифанское Кимовского района от 17.06.2022 года №  59-200 "Об утверждении годового отчета об исполнении бюджета муниципального образования Епифанское Кимовского района за 2021 год"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</si>
</sst>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000"/>
    <numFmt numFmtId="185" formatCode="000"/>
    <numFmt numFmtId="186" formatCode="0.0%"/>
    <numFmt numFmtId="187" formatCode="0.0"/>
    <numFmt numFmtId="188" formatCode="#,##0.0"/>
    <numFmt numFmtId="189" formatCode="#,##0.000"/>
    <numFmt numFmtId="190" formatCode="#,##0.0000"/>
    <numFmt numFmtId="191" formatCode="#,##0.00000"/>
    <numFmt numFmtId="192" formatCode="0.000"/>
    <numFmt numFmtId="193" formatCode="#,##0.000;[Red]\-#,##0.000;0.000"/>
    <numFmt numFmtId="194" formatCode="#,##0.0;[Red]\-#,##0.0;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4" fillId="28" borderId="3">
      <alignment horizontal="left" vertical="top"/>
      <protection/>
    </xf>
    <xf numFmtId="49" fontId="5" fillId="0" borderId="3">
      <alignment horizontal="left" vertical="top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3">
      <alignment horizontal="left" vertical="top" wrapText="1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6" fillId="33" borderId="3">
      <alignment horizontal="left" vertical="top"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4" borderId="0" applyNumberFormat="0" applyBorder="0" applyAlignment="0" applyProtection="0"/>
    <xf numFmtId="0" fontId="4" fillId="0" borderId="3">
      <alignment horizontal="left" vertical="top" wrapText="1"/>
      <protection/>
    </xf>
  </cellStyleXfs>
  <cellXfs count="31">
    <xf numFmtId="0" fontId="0" fillId="0" borderId="0" xfId="0" applyAlignment="1">
      <alignment/>
    </xf>
    <xf numFmtId="0" fontId="7" fillId="0" borderId="0" xfId="56" applyFont="1">
      <alignment/>
      <protection/>
    </xf>
    <xf numFmtId="0" fontId="1" fillId="0" borderId="0" xfId="56" applyFont="1">
      <alignment/>
      <protection/>
    </xf>
    <xf numFmtId="170" fontId="3" fillId="0" borderId="0" xfId="43" applyFont="1" applyFill="1" applyAlignment="1" applyProtection="1">
      <alignment vertical="center" wrapText="1"/>
      <protection hidden="1"/>
    </xf>
    <xf numFmtId="49" fontId="8" fillId="0" borderId="11" xfId="45" applyFont="1" applyFill="1" applyBorder="1" applyAlignment="1">
      <alignment horizontal="center" vertical="top"/>
      <protection/>
    </xf>
    <xf numFmtId="49" fontId="7" fillId="0" borderId="11" xfId="46" applyFont="1" applyBorder="1" applyAlignment="1">
      <alignment horizontal="center" vertical="top" wrapText="1"/>
      <protection/>
    </xf>
    <xf numFmtId="187" fontId="7" fillId="0" borderId="11" xfId="51" applyNumberFormat="1" applyFont="1" applyBorder="1" applyAlignment="1">
      <alignment horizontal="center" vertical="top" wrapText="1"/>
      <protection/>
    </xf>
    <xf numFmtId="0" fontId="8" fillId="0" borderId="11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9" fontId="8" fillId="0" borderId="11" xfId="61" applyFont="1" applyFill="1" applyBorder="1" applyAlignment="1">
      <alignment horizontal="center" vertical="center" wrapText="1"/>
      <protection/>
    </xf>
    <xf numFmtId="0" fontId="7" fillId="0" borderId="11" xfId="67" applyFont="1" applyBorder="1" applyAlignment="1">
      <alignment horizontal="left" vertical="center" wrapText="1"/>
      <protection/>
    </xf>
    <xf numFmtId="188" fontId="7" fillId="0" borderId="11" xfId="0" applyNumberFormat="1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67" applyFont="1" applyBorder="1" applyAlignment="1">
      <alignment horizontal="justify" vertical="center" wrapText="1"/>
      <protection/>
    </xf>
    <xf numFmtId="188" fontId="8" fillId="0" borderId="11" xfId="42" applyNumberFormat="1" applyFont="1" applyFill="1" applyBorder="1" applyAlignment="1">
      <alignment horizontal="right" vertical="center"/>
      <protection/>
    </xf>
    <xf numFmtId="188" fontId="8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88" fontId="9" fillId="0" borderId="11" xfId="0" applyNumberFormat="1" applyFont="1" applyBorder="1" applyAlignment="1">
      <alignment vertical="center"/>
    </xf>
    <xf numFmtId="0" fontId="3" fillId="0" borderId="0" xfId="56" applyFont="1">
      <alignment/>
      <protection/>
    </xf>
    <xf numFmtId="188" fontId="9" fillId="0" borderId="11" xfId="0" applyNumberFormat="1" applyFont="1" applyFill="1" applyBorder="1" applyAlignment="1">
      <alignment vertical="center"/>
    </xf>
    <xf numFmtId="188" fontId="3" fillId="0" borderId="11" xfId="0" applyNumberFormat="1" applyFont="1" applyBorder="1" applyAlignment="1">
      <alignment vertical="center"/>
    </xf>
    <xf numFmtId="0" fontId="7" fillId="0" borderId="11" xfId="56" applyFont="1" applyBorder="1" applyAlignment="1">
      <alignment horizontal="center" vertical="justify"/>
      <protection/>
    </xf>
    <xf numFmtId="0" fontId="7" fillId="0" borderId="11" xfId="56" applyFont="1" applyBorder="1" applyAlignment="1">
      <alignment horizontal="center"/>
      <protection/>
    </xf>
    <xf numFmtId="187" fontId="7" fillId="0" borderId="11" xfId="56" applyNumberFormat="1" applyFont="1" applyBorder="1" applyAlignment="1">
      <alignment vertical="center"/>
      <protection/>
    </xf>
    <xf numFmtId="0" fontId="7" fillId="0" borderId="11" xfId="56" applyFont="1" applyBorder="1" applyAlignment="1">
      <alignment vertical="center"/>
      <protection/>
    </xf>
    <xf numFmtId="187" fontId="3" fillId="0" borderId="11" xfId="56" applyNumberFormat="1" applyFont="1" applyBorder="1" applyAlignment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56" applyFont="1" applyAlignment="1">
      <alignment horizontal="center" vertical="justify"/>
      <protection/>
    </xf>
    <xf numFmtId="0" fontId="3" fillId="0" borderId="0" xfId="56" applyFont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3.625" style="0" customWidth="1"/>
    <col min="2" max="2" width="39.125" style="0" customWidth="1"/>
    <col min="3" max="3" width="14.25390625" style="0" customWidth="1"/>
    <col min="4" max="4" width="15.25390625" style="0" customWidth="1"/>
  </cols>
  <sheetData>
    <row r="1" spans="1:5" ht="12.75" customHeight="1">
      <c r="A1" s="1"/>
      <c r="B1" s="1"/>
      <c r="C1" s="29" t="s">
        <v>172</v>
      </c>
      <c r="D1" s="29"/>
      <c r="E1" s="29"/>
    </row>
    <row r="2" spans="1:5" ht="12.75">
      <c r="A2" s="1"/>
      <c r="B2" s="1"/>
      <c r="C2" s="29"/>
      <c r="D2" s="29"/>
      <c r="E2" s="29"/>
    </row>
    <row r="3" spans="1:5" ht="12.75">
      <c r="A3" s="1"/>
      <c r="B3" s="1"/>
      <c r="C3" s="29"/>
      <c r="D3" s="29"/>
      <c r="E3" s="29"/>
    </row>
    <row r="4" spans="1:5" ht="66" customHeight="1">
      <c r="A4" s="1"/>
      <c r="B4" s="1"/>
      <c r="C4" s="29"/>
      <c r="D4" s="29"/>
      <c r="E4" s="29"/>
    </row>
    <row r="5" spans="1:5" ht="12.75">
      <c r="A5" s="1"/>
      <c r="B5" s="1"/>
      <c r="C5" s="1"/>
      <c r="D5" s="1"/>
      <c r="E5" s="2"/>
    </row>
    <row r="6" spans="1:5" ht="38.25" customHeight="1">
      <c r="A6" s="30" t="s">
        <v>169</v>
      </c>
      <c r="B6" s="30"/>
      <c r="C6" s="30"/>
      <c r="D6" s="30"/>
      <c r="E6" s="30"/>
    </row>
    <row r="7" spans="1:5" ht="12.75">
      <c r="A7" s="3"/>
      <c r="B7" s="3"/>
      <c r="C7" s="3"/>
      <c r="D7" s="3"/>
      <c r="E7" s="1" t="s">
        <v>121</v>
      </c>
    </row>
    <row r="8" spans="1:5" ht="38.25">
      <c r="A8" s="4" t="s">
        <v>20</v>
      </c>
      <c r="B8" s="5" t="s">
        <v>21</v>
      </c>
      <c r="C8" s="6" t="s">
        <v>170</v>
      </c>
      <c r="D8" s="6" t="s">
        <v>171</v>
      </c>
      <c r="E8" s="22" t="s">
        <v>118</v>
      </c>
    </row>
    <row r="9" spans="1:5" ht="12.75">
      <c r="A9" s="7">
        <v>1</v>
      </c>
      <c r="B9" s="7">
        <v>2</v>
      </c>
      <c r="C9" s="8">
        <v>3</v>
      </c>
      <c r="D9" s="8">
        <v>4</v>
      </c>
      <c r="E9" s="23">
        <v>5</v>
      </c>
    </row>
    <row r="10" spans="1:5" ht="12.75">
      <c r="A10" s="9" t="s">
        <v>22</v>
      </c>
      <c r="B10" s="10" t="s">
        <v>23</v>
      </c>
      <c r="C10" s="21">
        <f>SUM(C11+C16+C20+C28+C34+C43+C48+C52)</f>
        <v>17563686.520000003</v>
      </c>
      <c r="D10" s="21">
        <f>SUM(D11+D16+D20+D28+D31+D34+D43+D48+D52)</f>
        <v>15962490.95</v>
      </c>
      <c r="E10" s="26">
        <f aca="true" t="shared" si="0" ref="E10:E19">D10*100/C10</f>
        <v>90.88348810953383</v>
      </c>
    </row>
    <row r="11" spans="1:5" ht="12.75">
      <c r="A11" s="9" t="s">
        <v>24</v>
      </c>
      <c r="B11" s="10" t="s">
        <v>2</v>
      </c>
      <c r="C11" s="11">
        <f>SUM(C12)</f>
        <v>761200</v>
      </c>
      <c r="D11" s="11">
        <f>SUM(D12)</f>
        <v>779517</v>
      </c>
      <c r="E11" s="24">
        <f t="shared" si="0"/>
        <v>102.40633210719916</v>
      </c>
    </row>
    <row r="12" spans="1:5" ht="12.75">
      <c r="A12" s="9" t="s">
        <v>25</v>
      </c>
      <c r="B12" s="10" t="s">
        <v>3</v>
      </c>
      <c r="C12" s="11">
        <f>SUM(C13:C15)</f>
        <v>761200</v>
      </c>
      <c r="D12" s="11">
        <f>SUM(D13:D15)</f>
        <v>779517</v>
      </c>
      <c r="E12" s="24">
        <f t="shared" si="0"/>
        <v>102.40633210719916</v>
      </c>
    </row>
    <row r="13" spans="1:5" ht="78.75" customHeight="1">
      <c r="A13" s="9" t="s">
        <v>58</v>
      </c>
      <c r="B13" s="10" t="s">
        <v>69</v>
      </c>
      <c r="C13" s="11">
        <v>746600</v>
      </c>
      <c r="D13" s="11">
        <v>771156.41</v>
      </c>
      <c r="E13" s="24">
        <f t="shared" si="0"/>
        <v>103.28909858023037</v>
      </c>
    </row>
    <row r="14" spans="1:5" ht="119.25" customHeight="1">
      <c r="A14" s="9" t="s">
        <v>26</v>
      </c>
      <c r="B14" s="10" t="s">
        <v>63</v>
      </c>
      <c r="C14" s="11">
        <v>12000</v>
      </c>
      <c r="D14" s="11">
        <v>5613.74</v>
      </c>
      <c r="E14" s="24">
        <f t="shared" si="0"/>
        <v>46.781166666666664</v>
      </c>
    </row>
    <row r="15" spans="1:5" ht="51">
      <c r="A15" s="9" t="s">
        <v>66</v>
      </c>
      <c r="B15" s="10" t="s">
        <v>67</v>
      </c>
      <c r="C15" s="11">
        <v>2600</v>
      </c>
      <c r="D15" s="11">
        <v>2746.85</v>
      </c>
      <c r="E15" s="24">
        <f t="shared" si="0"/>
        <v>105.64807692307693</v>
      </c>
    </row>
    <row r="16" spans="1:5" ht="12.75">
      <c r="A16" s="9" t="s">
        <v>27</v>
      </c>
      <c r="B16" s="10" t="s">
        <v>4</v>
      </c>
      <c r="C16" s="11">
        <f>SUM(C17)</f>
        <v>697024.77</v>
      </c>
      <c r="D16" s="11">
        <f>SUM(D17)</f>
        <v>636058.33</v>
      </c>
      <c r="E16" s="24">
        <f t="shared" si="0"/>
        <v>91.2533323600537</v>
      </c>
    </row>
    <row r="17" spans="1:5" ht="12.75">
      <c r="A17" s="9" t="s">
        <v>64</v>
      </c>
      <c r="B17" s="10" t="s">
        <v>28</v>
      </c>
      <c r="C17" s="11">
        <f>SUM(C18:C19)</f>
        <v>697024.77</v>
      </c>
      <c r="D17" s="11">
        <f>SUM(D18:D19)</f>
        <v>636058.33</v>
      </c>
      <c r="E17" s="24">
        <f t="shared" si="0"/>
        <v>91.2533323600537</v>
      </c>
    </row>
    <row r="18" spans="1:5" ht="12.75">
      <c r="A18" s="9" t="s">
        <v>54</v>
      </c>
      <c r="B18" s="10" t="s">
        <v>28</v>
      </c>
      <c r="C18" s="11">
        <v>697024.77</v>
      </c>
      <c r="D18" s="11">
        <v>636058.33</v>
      </c>
      <c r="E18" s="24">
        <f t="shared" si="0"/>
        <v>91.2533323600537</v>
      </c>
    </row>
    <row r="19" spans="1:5" ht="38.25" hidden="1">
      <c r="A19" s="9" t="s">
        <v>55</v>
      </c>
      <c r="B19" s="10" t="s">
        <v>56</v>
      </c>
      <c r="C19" s="11">
        <v>0</v>
      </c>
      <c r="D19" s="11">
        <v>0</v>
      </c>
      <c r="E19" s="24" t="e">
        <f t="shared" si="0"/>
        <v>#DIV/0!</v>
      </c>
    </row>
    <row r="20" spans="1:5" ht="12.75">
      <c r="A20" s="9" t="s">
        <v>29</v>
      </c>
      <c r="B20" s="10" t="s">
        <v>5</v>
      </c>
      <c r="C20" s="11">
        <f>SUM(C21+C23)</f>
        <v>14035900</v>
      </c>
      <c r="D20" s="11">
        <f>SUM(D21+D23)</f>
        <v>13132079.55</v>
      </c>
      <c r="E20" s="24">
        <f aca="true" t="shared" si="1" ref="E20:E30">D20*100/C20</f>
        <v>93.56065197101718</v>
      </c>
    </row>
    <row r="21" spans="1:5" ht="12.75">
      <c r="A21" s="9" t="s">
        <v>30</v>
      </c>
      <c r="B21" s="10" t="s">
        <v>6</v>
      </c>
      <c r="C21" s="11">
        <f>SUM(C22)</f>
        <v>1019500</v>
      </c>
      <c r="D21" s="11">
        <f>SUM(D22)</f>
        <v>533599.95</v>
      </c>
      <c r="E21" s="24">
        <f t="shared" si="1"/>
        <v>52.33937714565963</v>
      </c>
    </row>
    <row r="22" spans="1:5" ht="51">
      <c r="A22" s="9" t="s">
        <v>31</v>
      </c>
      <c r="B22" s="10" t="s">
        <v>104</v>
      </c>
      <c r="C22" s="11">
        <v>1019500</v>
      </c>
      <c r="D22" s="11">
        <v>533599.95</v>
      </c>
      <c r="E22" s="24">
        <f t="shared" si="1"/>
        <v>52.33937714565963</v>
      </c>
    </row>
    <row r="23" spans="1:5" ht="12.75">
      <c r="A23" s="9" t="s">
        <v>32</v>
      </c>
      <c r="B23" s="10" t="s">
        <v>7</v>
      </c>
      <c r="C23" s="11">
        <f>SUM(C24+C26)</f>
        <v>13016400</v>
      </c>
      <c r="D23" s="11">
        <f>SUM(D24+D26)</f>
        <v>12598479.600000001</v>
      </c>
      <c r="E23" s="24">
        <f t="shared" si="1"/>
        <v>96.7892781414216</v>
      </c>
    </row>
    <row r="24" spans="1:5" ht="16.5" customHeight="1">
      <c r="A24" s="9" t="s">
        <v>93</v>
      </c>
      <c r="B24" s="10" t="s">
        <v>94</v>
      </c>
      <c r="C24" s="11">
        <f>SUM(C25)</f>
        <v>4222400</v>
      </c>
      <c r="D24" s="11">
        <f>SUM(D25)</f>
        <v>3970439.97</v>
      </c>
      <c r="E24" s="24">
        <f t="shared" si="1"/>
        <v>94.03277685676393</v>
      </c>
    </row>
    <row r="25" spans="1:5" ht="39" customHeight="1">
      <c r="A25" s="9" t="s">
        <v>95</v>
      </c>
      <c r="B25" s="10" t="s">
        <v>100</v>
      </c>
      <c r="C25" s="11">
        <v>4222400</v>
      </c>
      <c r="D25" s="11">
        <v>3970439.97</v>
      </c>
      <c r="E25" s="24">
        <f t="shared" si="1"/>
        <v>94.03277685676393</v>
      </c>
    </row>
    <row r="26" spans="1:5" ht="12.75">
      <c r="A26" s="9" t="s">
        <v>96</v>
      </c>
      <c r="B26" s="10" t="s">
        <v>97</v>
      </c>
      <c r="C26" s="11">
        <f>SUM(C27)</f>
        <v>8794000</v>
      </c>
      <c r="D26" s="11">
        <f>SUM(D27)</f>
        <v>8628039.63</v>
      </c>
      <c r="E26" s="24">
        <f t="shared" si="1"/>
        <v>98.11279997725724</v>
      </c>
    </row>
    <row r="27" spans="1:5" ht="42" customHeight="1">
      <c r="A27" s="9" t="s">
        <v>98</v>
      </c>
      <c r="B27" s="10" t="s">
        <v>99</v>
      </c>
      <c r="C27" s="11">
        <v>8794000</v>
      </c>
      <c r="D27" s="11">
        <v>8628039.63</v>
      </c>
      <c r="E27" s="24">
        <f t="shared" si="1"/>
        <v>98.11279997725724</v>
      </c>
    </row>
    <row r="28" spans="1:5" ht="17.25" customHeight="1">
      <c r="A28" s="9" t="s">
        <v>33</v>
      </c>
      <c r="B28" s="10" t="s">
        <v>16</v>
      </c>
      <c r="C28" s="11">
        <f>SUM(C29)</f>
        <v>6000</v>
      </c>
      <c r="D28" s="11">
        <f>SUM(D29)</f>
        <v>5950</v>
      </c>
      <c r="E28" s="24">
        <f t="shared" si="1"/>
        <v>99.16666666666667</v>
      </c>
    </row>
    <row r="29" spans="1:5" ht="51">
      <c r="A29" s="9" t="s">
        <v>34</v>
      </c>
      <c r="B29" s="10" t="s">
        <v>35</v>
      </c>
      <c r="C29" s="11">
        <f>SUM(C30)</f>
        <v>6000</v>
      </c>
      <c r="D29" s="11">
        <f>SUM(D30)</f>
        <v>5950</v>
      </c>
      <c r="E29" s="24">
        <f t="shared" si="1"/>
        <v>99.16666666666667</v>
      </c>
    </row>
    <row r="30" spans="1:5" ht="89.25">
      <c r="A30" s="9" t="s">
        <v>36</v>
      </c>
      <c r="B30" s="10" t="s">
        <v>105</v>
      </c>
      <c r="C30" s="11">
        <v>6000</v>
      </c>
      <c r="D30" s="11">
        <v>5950</v>
      </c>
      <c r="E30" s="24">
        <f t="shared" si="1"/>
        <v>99.16666666666667</v>
      </c>
    </row>
    <row r="31" spans="1:5" ht="38.25" customHeight="1">
      <c r="A31" s="9" t="s">
        <v>37</v>
      </c>
      <c r="B31" s="10" t="s">
        <v>13</v>
      </c>
      <c r="C31" s="11">
        <f>SUM(C32)</f>
        <v>0</v>
      </c>
      <c r="D31" s="11">
        <f>SUM(D32)</f>
        <v>-4676.97</v>
      </c>
      <c r="E31" s="25"/>
    </row>
    <row r="32" spans="1:5" ht="24" customHeight="1">
      <c r="A32" s="9" t="s">
        <v>38</v>
      </c>
      <c r="B32" s="10" t="s">
        <v>14</v>
      </c>
      <c r="C32" s="11">
        <f>SUM(C33)</f>
        <v>0</v>
      </c>
      <c r="D32" s="11">
        <f>SUM(D33)</f>
        <v>-4676.97</v>
      </c>
      <c r="E32" s="25"/>
    </row>
    <row r="33" spans="1:5" ht="41.25" customHeight="1">
      <c r="A33" s="9" t="s">
        <v>68</v>
      </c>
      <c r="B33" s="10" t="s">
        <v>15</v>
      </c>
      <c r="C33" s="11">
        <v>0</v>
      </c>
      <c r="D33" s="11">
        <v>-4676.97</v>
      </c>
      <c r="E33" s="24"/>
    </row>
    <row r="34" spans="1:5" ht="51">
      <c r="A34" s="9" t="s">
        <v>39</v>
      </c>
      <c r="B34" s="10" t="s">
        <v>8</v>
      </c>
      <c r="C34" s="11">
        <f>SUM(C35+C40)</f>
        <v>554498.58</v>
      </c>
      <c r="D34" s="11">
        <f>SUM(D35+D40)</f>
        <v>540175.87</v>
      </c>
      <c r="E34" s="24">
        <f>D34*100/C34</f>
        <v>97.41699789384494</v>
      </c>
    </row>
    <row r="35" spans="1:5" ht="102.75" customHeight="1">
      <c r="A35" s="9" t="s">
        <v>40</v>
      </c>
      <c r="B35" s="10" t="s">
        <v>57</v>
      </c>
      <c r="C35" s="11">
        <f>SUM(C38)</f>
        <v>370000</v>
      </c>
      <c r="D35" s="11">
        <f>SUM(D38)</f>
        <v>370227.48</v>
      </c>
      <c r="E35" s="24">
        <f>D35*100/C35</f>
        <v>100.06148108108108</v>
      </c>
    </row>
    <row r="36" spans="1:5" ht="76.5" hidden="1">
      <c r="A36" s="9" t="s">
        <v>41</v>
      </c>
      <c r="B36" s="10" t="s">
        <v>42</v>
      </c>
      <c r="C36" s="11">
        <f>SUM(C37)</f>
        <v>0</v>
      </c>
      <c r="D36" s="11">
        <f>SUM(D37)</f>
        <v>0</v>
      </c>
      <c r="E36" s="25"/>
    </row>
    <row r="37" spans="1:5" ht="94.5" customHeight="1" hidden="1">
      <c r="A37" s="9" t="s">
        <v>65</v>
      </c>
      <c r="B37" s="10" t="s">
        <v>9</v>
      </c>
      <c r="C37" s="11">
        <v>0</v>
      </c>
      <c r="D37" s="11">
        <v>0</v>
      </c>
      <c r="E37" s="25"/>
    </row>
    <row r="38" spans="1:5" ht="82.5" customHeight="1">
      <c r="A38" s="9" t="s">
        <v>88</v>
      </c>
      <c r="B38" s="10" t="s">
        <v>89</v>
      </c>
      <c r="C38" s="11">
        <f>C39</f>
        <v>370000</v>
      </c>
      <c r="D38" s="11">
        <f>D39</f>
        <v>370227.48</v>
      </c>
      <c r="E38" s="24">
        <f>D38*100/C38</f>
        <v>100.06148108108108</v>
      </c>
    </row>
    <row r="39" spans="1:5" ht="38.25" customHeight="1">
      <c r="A39" s="9" t="s">
        <v>90</v>
      </c>
      <c r="B39" s="10" t="s">
        <v>106</v>
      </c>
      <c r="C39" s="11">
        <v>370000</v>
      </c>
      <c r="D39" s="11">
        <v>370227.48</v>
      </c>
      <c r="E39" s="24">
        <f>D39*100/C39</f>
        <v>100.06148108108108</v>
      </c>
    </row>
    <row r="40" spans="1:5" ht="90" customHeight="1">
      <c r="A40" s="9" t="s">
        <v>103</v>
      </c>
      <c r="B40" s="10" t="s">
        <v>114</v>
      </c>
      <c r="C40" s="11">
        <f aca="true" t="shared" si="2" ref="C40:E41">C41</f>
        <v>184498.58</v>
      </c>
      <c r="D40" s="11">
        <f t="shared" si="2"/>
        <v>169948.39</v>
      </c>
      <c r="E40" s="11">
        <f t="shared" si="2"/>
        <v>92.11365746012788</v>
      </c>
    </row>
    <row r="41" spans="1:5" ht="94.5" customHeight="1">
      <c r="A41" s="9" t="s">
        <v>115</v>
      </c>
      <c r="B41" s="10" t="s">
        <v>116</v>
      </c>
      <c r="C41" s="11">
        <f t="shared" si="2"/>
        <v>184498.58</v>
      </c>
      <c r="D41" s="11">
        <f t="shared" si="2"/>
        <v>169948.39</v>
      </c>
      <c r="E41" s="11">
        <f t="shared" si="2"/>
        <v>92.11365746012788</v>
      </c>
    </row>
    <row r="42" spans="1:5" ht="89.25">
      <c r="A42" s="9" t="s">
        <v>101</v>
      </c>
      <c r="B42" s="10" t="s">
        <v>102</v>
      </c>
      <c r="C42" s="11">
        <v>184498.58</v>
      </c>
      <c r="D42" s="11">
        <v>169948.39</v>
      </c>
      <c r="E42" s="24">
        <f aca="true" t="shared" si="3" ref="E42:E51">D42*100/C42</f>
        <v>92.11365746012788</v>
      </c>
    </row>
    <row r="43" spans="1:5" ht="38.25" customHeight="1">
      <c r="A43" s="9" t="s">
        <v>86</v>
      </c>
      <c r="B43" s="10" t="s">
        <v>76</v>
      </c>
      <c r="C43" s="11">
        <f>C44+C46</f>
        <v>1200</v>
      </c>
      <c r="D43" s="11">
        <f>D44+D46</f>
        <v>1200</v>
      </c>
      <c r="E43" s="24">
        <f t="shared" si="3"/>
        <v>100</v>
      </c>
    </row>
    <row r="44" spans="1:5" ht="29.25" customHeight="1">
      <c r="A44" s="9" t="s">
        <v>151</v>
      </c>
      <c r="B44" s="10" t="s">
        <v>152</v>
      </c>
      <c r="C44" s="11">
        <f>C45</f>
        <v>1200</v>
      </c>
      <c r="D44" s="11">
        <f>D45</f>
        <v>1200</v>
      </c>
      <c r="E44" s="24">
        <f t="shared" si="3"/>
        <v>100</v>
      </c>
    </row>
    <row r="45" spans="1:5" ht="38.25" customHeight="1">
      <c r="A45" s="9" t="s">
        <v>142</v>
      </c>
      <c r="B45" s="10" t="s">
        <v>141</v>
      </c>
      <c r="C45" s="11">
        <v>1200</v>
      </c>
      <c r="D45" s="11">
        <v>1200</v>
      </c>
      <c r="E45" s="24">
        <f t="shared" si="3"/>
        <v>100</v>
      </c>
    </row>
    <row r="46" spans="1:5" ht="15.75" customHeight="1" hidden="1">
      <c r="A46" s="9" t="s">
        <v>85</v>
      </c>
      <c r="B46" s="10" t="s">
        <v>77</v>
      </c>
      <c r="C46" s="11">
        <f>C47</f>
        <v>0</v>
      </c>
      <c r="D46" s="11">
        <f>D47</f>
        <v>0</v>
      </c>
      <c r="E46" s="24" t="e">
        <f t="shared" si="3"/>
        <v>#DIV/0!</v>
      </c>
    </row>
    <row r="47" spans="1:5" ht="26.25" customHeight="1" hidden="1">
      <c r="A47" s="9" t="s">
        <v>87</v>
      </c>
      <c r="B47" s="10" t="s">
        <v>117</v>
      </c>
      <c r="C47" s="11">
        <v>0</v>
      </c>
      <c r="D47" s="11">
        <v>0</v>
      </c>
      <c r="E47" s="24" t="e">
        <f t="shared" si="3"/>
        <v>#DIV/0!</v>
      </c>
    </row>
    <row r="48" spans="1:5" ht="25.5">
      <c r="A48" s="9" t="s">
        <v>43</v>
      </c>
      <c r="B48" s="10" t="s">
        <v>17</v>
      </c>
      <c r="C48" s="11">
        <f aca="true" t="shared" si="4" ref="C48:D50">SUM(C49)</f>
        <v>1500000</v>
      </c>
      <c r="D48" s="11">
        <f t="shared" si="4"/>
        <v>864324</v>
      </c>
      <c r="E48" s="24">
        <f t="shared" si="3"/>
        <v>57.6216</v>
      </c>
    </row>
    <row r="49" spans="1:5" ht="38.25">
      <c r="A49" s="9" t="s">
        <v>44</v>
      </c>
      <c r="B49" s="10" t="s">
        <v>129</v>
      </c>
      <c r="C49" s="11">
        <f t="shared" si="4"/>
        <v>1500000</v>
      </c>
      <c r="D49" s="11">
        <f t="shared" si="4"/>
        <v>864324</v>
      </c>
      <c r="E49" s="24">
        <f t="shared" si="3"/>
        <v>57.6216</v>
      </c>
    </row>
    <row r="50" spans="1:5" ht="38.25">
      <c r="A50" s="9" t="s">
        <v>45</v>
      </c>
      <c r="B50" s="10" t="s">
        <v>46</v>
      </c>
      <c r="C50" s="11">
        <f t="shared" si="4"/>
        <v>1500000</v>
      </c>
      <c r="D50" s="11">
        <f t="shared" si="4"/>
        <v>864324</v>
      </c>
      <c r="E50" s="24">
        <f t="shared" si="3"/>
        <v>57.6216</v>
      </c>
    </row>
    <row r="51" spans="1:5" ht="63.75">
      <c r="A51" s="9" t="s">
        <v>127</v>
      </c>
      <c r="B51" s="10" t="s">
        <v>128</v>
      </c>
      <c r="C51" s="11">
        <v>1500000</v>
      </c>
      <c r="D51" s="11">
        <v>864324</v>
      </c>
      <c r="E51" s="24">
        <f t="shared" si="3"/>
        <v>57.6216</v>
      </c>
    </row>
    <row r="52" spans="1:5" ht="25.5">
      <c r="A52" s="9" t="s">
        <v>70</v>
      </c>
      <c r="B52" s="10" t="s">
        <v>71</v>
      </c>
      <c r="C52" s="11">
        <f>SUM(C53+C55+C57+C59+C61)</f>
        <v>7863.17</v>
      </c>
      <c r="D52" s="11">
        <f>SUM(D53+D55+D57+D59+D61)</f>
        <v>7863.17</v>
      </c>
      <c r="E52" s="24">
        <v>0</v>
      </c>
    </row>
    <row r="53" spans="1:5" ht="38.25">
      <c r="A53" s="9" t="s">
        <v>145</v>
      </c>
      <c r="B53" s="10" t="s">
        <v>146</v>
      </c>
      <c r="C53" s="11">
        <f>SUM(C54)</f>
        <v>6000</v>
      </c>
      <c r="D53" s="11">
        <f>SUM(D54)</f>
        <v>6000</v>
      </c>
      <c r="E53" s="24">
        <v>0</v>
      </c>
    </row>
    <row r="54" spans="1:5" ht="51">
      <c r="A54" s="9" t="s">
        <v>143</v>
      </c>
      <c r="B54" s="10" t="s">
        <v>144</v>
      </c>
      <c r="C54" s="11">
        <v>6000</v>
      </c>
      <c r="D54" s="11">
        <v>6000</v>
      </c>
      <c r="E54" s="24">
        <v>0</v>
      </c>
    </row>
    <row r="55" spans="1:5" ht="51" hidden="1">
      <c r="A55" s="9" t="s">
        <v>72</v>
      </c>
      <c r="B55" s="10" t="s">
        <v>73</v>
      </c>
      <c r="C55" s="11">
        <f>SUM(C56)</f>
        <v>0</v>
      </c>
      <c r="D55" s="11">
        <f>SUM(D56)</f>
        <v>0</v>
      </c>
      <c r="E55" s="24" t="e">
        <f>D55*100/C55</f>
        <v>#DIV/0!</v>
      </c>
    </row>
    <row r="56" spans="1:5" ht="63.75" hidden="1">
      <c r="A56" s="9" t="s">
        <v>74</v>
      </c>
      <c r="B56" s="10" t="s">
        <v>75</v>
      </c>
      <c r="C56" s="11">
        <v>0</v>
      </c>
      <c r="D56" s="11">
        <v>0</v>
      </c>
      <c r="E56" s="24" t="e">
        <f>D56*100/C56</f>
        <v>#DIV/0!</v>
      </c>
    </row>
    <row r="57" spans="1:5" ht="51" hidden="1">
      <c r="A57" s="9" t="s">
        <v>124</v>
      </c>
      <c r="B57" s="10" t="s">
        <v>125</v>
      </c>
      <c r="C57" s="11">
        <f>C58</f>
        <v>0</v>
      </c>
      <c r="D57" s="11">
        <f>D58</f>
        <v>0</v>
      </c>
      <c r="E57" s="11" t="e">
        <f>E58</f>
        <v>#DIV/0!</v>
      </c>
    </row>
    <row r="58" spans="1:5" ht="51" hidden="1">
      <c r="A58" s="9" t="s">
        <v>122</v>
      </c>
      <c r="B58" s="10" t="s">
        <v>123</v>
      </c>
      <c r="C58" s="11">
        <v>0</v>
      </c>
      <c r="D58" s="11">
        <v>0</v>
      </c>
      <c r="E58" s="24" t="e">
        <f aca="true" t="shared" si="5" ref="E58:E67">D58*100/C58</f>
        <v>#DIV/0!</v>
      </c>
    </row>
    <row r="59" spans="1:5" ht="140.25">
      <c r="A59" s="9" t="s">
        <v>149</v>
      </c>
      <c r="B59" s="10" t="s">
        <v>150</v>
      </c>
      <c r="C59" s="11">
        <f>C60</f>
        <v>1863.17</v>
      </c>
      <c r="D59" s="11">
        <f>D60</f>
        <v>1863.17</v>
      </c>
      <c r="E59" s="24">
        <f>D59*100/C59</f>
        <v>100</v>
      </c>
    </row>
    <row r="60" spans="1:5" ht="89.25">
      <c r="A60" s="9" t="s">
        <v>147</v>
      </c>
      <c r="B60" s="10" t="s">
        <v>148</v>
      </c>
      <c r="C60" s="11">
        <v>1863.17</v>
      </c>
      <c r="D60" s="11">
        <v>1863.17</v>
      </c>
      <c r="E60" s="24">
        <f>D60*100/C60</f>
        <v>100</v>
      </c>
    </row>
    <row r="61" spans="1:5" ht="25.5" hidden="1">
      <c r="A61" s="9" t="s">
        <v>135</v>
      </c>
      <c r="B61" s="10" t="s">
        <v>136</v>
      </c>
      <c r="C61" s="11">
        <f>C62</f>
        <v>0</v>
      </c>
      <c r="D61" s="11">
        <f>D62</f>
        <v>0</v>
      </c>
      <c r="E61" s="24" t="e">
        <f>D61*100/C61</f>
        <v>#DIV/0!</v>
      </c>
    </row>
    <row r="62" spans="1:5" ht="43.5" customHeight="1" hidden="1">
      <c r="A62" s="9" t="s">
        <v>137</v>
      </c>
      <c r="B62" s="10" t="s">
        <v>138</v>
      </c>
      <c r="C62" s="11">
        <v>0</v>
      </c>
      <c r="D62" s="11">
        <v>0</v>
      </c>
      <c r="E62" s="24" t="e">
        <f>D62*100/C62</f>
        <v>#DIV/0!</v>
      </c>
    </row>
    <row r="63" spans="1:5" ht="24" customHeight="1">
      <c r="A63" s="12" t="s">
        <v>47</v>
      </c>
      <c r="B63" s="10" t="s">
        <v>10</v>
      </c>
      <c r="C63" s="20">
        <f>SUM(C64+C85+C89)</f>
        <v>13843376.48</v>
      </c>
      <c r="D63" s="20">
        <f>SUM(D64+D85+D89)</f>
        <v>12924880.05</v>
      </c>
      <c r="E63" s="24">
        <f t="shared" si="5"/>
        <v>93.36508379059846</v>
      </c>
    </row>
    <row r="64" spans="1:5" ht="38.25">
      <c r="A64" s="9" t="s">
        <v>48</v>
      </c>
      <c r="B64" s="13" t="s">
        <v>49</v>
      </c>
      <c r="C64" s="14">
        <f>SUM(C65+C71+C75+C78)</f>
        <v>13061625.9</v>
      </c>
      <c r="D64" s="14">
        <f>SUM(D65+D71+D75+D78)</f>
        <v>12234437.4</v>
      </c>
      <c r="E64" s="24">
        <f t="shared" si="5"/>
        <v>93.66703267776181</v>
      </c>
    </row>
    <row r="65" spans="1:5" ht="25.5">
      <c r="A65" s="9" t="s">
        <v>153</v>
      </c>
      <c r="B65" s="10" t="s">
        <v>11</v>
      </c>
      <c r="C65" s="14">
        <f>C66+C70</f>
        <v>854810</v>
      </c>
      <c r="D65" s="14">
        <f>SUM(D66+D70)</f>
        <v>854810</v>
      </c>
      <c r="E65" s="24">
        <f t="shared" si="5"/>
        <v>100</v>
      </c>
    </row>
    <row r="66" spans="1:5" ht="24.75" customHeight="1">
      <c r="A66" s="9" t="s">
        <v>154</v>
      </c>
      <c r="B66" s="10" t="s">
        <v>50</v>
      </c>
      <c r="C66" s="14">
        <f>C67</f>
        <v>854810</v>
      </c>
      <c r="D66" s="14">
        <f>D67</f>
        <v>854810</v>
      </c>
      <c r="E66" s="24">
        <f t="shared" si="5"/>
        <v>100</v>
      </c>
    </row>
    <row r="67" spans="1:5" ht="24.75" customHeight="1">
      <c r="A67" s="9" t="s">
        <v>155</v>
      </c>
      <c r="B67" s="10" t="s">
        <v>107</v>
      </c>
      <c r="C67" s="15">
        <v>854810</v>
      </c>
      <c r="D67" s="15">
        <v>854810</v>
      </c>
      <c r="E67" s="24">
        <f t="shared" si="5"/>
        <v>100</v>
      </c>
    </row>
    <row r="68" spans="1:5" ht="25.5" customHeight="1" hidden="1">
      <c r="A68" s="9" t="s">
        <v>51</v>
      </c>
      <c r="B68" s="10" t="s">
        <v>52</v>
      </c>
      <c r="C68" s="15"/>
      <c r="D68" s="15"/>
      <c r="E68" s="25"/>
    </row>
    <row r="69" spans="1:5" ht="37.5" customHeight="1" hidden="1">
      <c r="A69" s="9" t="s">
        <v>53</v>
      </c>
      <c r="B69" s="10" t="s">
        <v>19</v>
      </c>
      <c r="C69" s="15"/>
      <c r="D69" s="15"/>
      <c r="E69" s="25"/>
    </row>
    <row r="70" spans="1:5" ht="41.25" customHeight="1" hidden="1">
      <c r="A70" s="9" t="s">
        <v>53</v>
      </c>
      <c r="B70" s="10" t="s">
        <v>108</v>
      </c>
      <c r="C70" s="15">
        <v>0</v>
      </c>
      <c r="D70" s="15">
        <v>0</v>
      </c>
      <c r="E70" s="24"/>
    </row>
    <row r="71" spans="1:5" ht="39.75" customHeight="1" hidden="1">
      <c r="A71" s="9" t="s">
        <v>78</v>
      </c>
      <c r="B71" s="10" t="s">
        <v>79</v>
      </c>
      <c r="C71" s="15">
        <f>SUM(C72)</f>
        <v>0</v>
      </c>
      <c r="D71" s="15">
        <f>SUM(D72)</f>
        <v>0</v>
      </c>
      <c r="E71" s="24" t="e">
        <f aca="true" t="shared" si="6" ref="E71:E82">D71*100/C71</f>
        <v>#DIV/0!</v>
      </c>
    </row>
    <row r="72" spans="1:5" ht="66.75" customHeight="1" hidden="1">
      <c r="A72" s="9" t="s">
        <v>132</v>
      </c>
      <c r="B72" s="10" t="s">
        <v>92</v>
      </c>
      <c r="C72" s="14">
        <f>SUM(C73+C74)</f>
        <v>0</v>
      </c>
      <c r="D72" s="14">
        <f>SUM(D73+D74)</f>
        <v>0</v>
      </c>
      <c r="E72" s="24" t="e">
        <f t="shared" si="6"/>
        <v>#DIV/0!</v>
      </c>
    </row>
    <row r="73" spans="1:5" ht="76.5" hidden="1">
      <c r="A73" s="9" t="s">
        <v>130</v>
      </c>
      <c r="B73" s="10" t="s">
        <v>131</v>
      </c>
      <c r="C73" s="15">
        <v>0</v>
      </c>
      <c r="D73" s="15">
        <v>0</v>
      </c>
      <c r="E73" s="24" t="e">
        <f t="shared" si="6"/>
        <v>#DIV/0!</v>
      </c>
    </row>
    <row r="74" spans="1:5" ht="75.75" customHeight="1" hidden="1">
      <c r="A74" s="9" t="s">
        <v>91</v>
      </c>
      <c r="B74" s="10" t="s">
        <v>109</v>
      </c>
      <c r="C74" s="15">
        <v>0</v>
      </c>
      <c r="D74" s="15">
        <v>0</v>
      </c>
      <c r="E74" s="24" t="e">
        <f t="shared" si="6"/>
        <v>#DIV/0!</v>
      </c>
    </row>
    <row r="75" spans="1:5" ht="30.75" customHeight="1">
      <c r="A75" s="9" t="s">
        <v>156</v>
      </c>
      <c r="B75" s="10" t="s">
        <v>12</v>
      </c>
      <c r="C75" s="15">
        <f>SUM(C76)</f>
        <v>243600</v>
      </c>
      <c r="D75" s="15">
        <f>SUM(D76)</f>
        <v>243600</v>
      </c>
      <c r="E75" s="24">
        <f t="shared" si="6"/>
        <v>100</v>
      </c>
    </row>
    <row r="76" spans="1:5" ht="38.25">
      <c r="A76" s="9" t="s">
        <v>157</v>
      </c>
      <c r="B76" s="10" t="s">
        <v>0</v>
      </c>
      <c r="C76" s="14">
        <f>SUM(C77)</f>
        <v>243600</v>
      </c>
      <c r="D76" s="14">
        <f>SUM(D77)</f>
        <v>243600</v>
      </c>
      <c r="E76" s="24">
        <f t="shared" si="6"/>
        <v>100</v>
      </c>
    </row>
    <row r="77" spans="1:5" ht="50.25" customHeight="1">
      <c r="A77" s="9" t="s">
        <v>158</v>
      </c>
      <c r="B77" s="10" t="s">
        <v>110</v>
      </c>
      <c r="C77" s="15">
        <v>243600</v>
      </c>
      <c r="D77" s="15">
        <v>243600</v>
      </c>
      <c r="E77" s="24">
        <f t="shared" si="6"/>
        <v>100</v>
      </c>
    </row>
    <row r="78" spans="1:5" ht="20.25" customHeight="1">
      <c r="A78" s="9" t="s">
        <v>159</v>
      </c>
      <c r="B78" s="10" t="s">
        <v>18</v>
      </c>
      <c r="C78" s="14">
        <f>C81+C79</f>
        <v>11963215.9</v>
      </c>
      <c r="D78" s="14">
        <f>D81+D79</f>
        <v>11136027.4</v>
      </c>
      <c r="E78" s="24">
        <f t="shared" si="6"/>
        <v>93.08556740165493</v>
      </c>
    </row>
    <row r="79" spans="1:5" ht="63.75">
      <c r="A79" s="9" t="s">
        <v>160</v>
      </c>
      <c r="B79" s="10" t="s">
        <v>126</v>
      </c>
      <c r="C79" s="14">
        <f>SUM(C80)</f>
        <v>6600000</v>
      </c>
      <c r="D79" s="14">
        <f>SUM(D80)</f>
        <v>6600000</v>
      </c>
      <c r="E79" s="24">
        <f>D79*100/C79</f>
        <v>100</v>
      </c>
    </row>
    <row r="80" spans="1:5" ht="63.75">
      <c r="A80" s="9" t="s">
        <v>161</v>
      </c>
      <c r="B80" s="10" t="s">
        <v>133</v>
      </c>
      <c r="C80" s="11">
        <v>6600000</v>
      </c>
      <c r="D80" s="11">
        <v>6600000</v>
      </c>
      <c r="E80" s="24">
        <f>D80*100/C80</f>
        <v>100</v>
      </c>
    </row>
    <row r="81" spans="1:5" ht="38.25">
      <c r="A81" s="9" t="s">
        <v>162</v>
      </c>
      <c r="B81" s="10" t="s">
        <v>134</v>
      </c>
      <c r="C81" s="14">
        <f>SUM(C82)</f>
        <v>5363215.9</v>
      </c>
      <c r="D81" s="14">
        <f>SUM(D82)</f>
        <v>4536027.4</v>
      </c>
      <c r="E81" s="24">
        <f>D81*100/C81</f>
        <v>84.57663246411542</v>
      </c>
    </row>
    <row r="82" spans="1:5" ht="29.25" customHeight="1">
      <c r="A82" s="9" t="s">
        <v>163</v>
      </c>
      <c r="B82" s="10" t="s">
        <v>111</v>
      </c>
      <c r="C82" s="11">
        <v>5363215.9</v>
      </c>
      <c r="D82" s="11">
        <v>4536027.4</v>
      </c>
      <c r="E82" s="24">
        <f t="shared" si="6"/>
        <v>84.57663246411542</v>
      </c>
    </row>
    <row r="83" spans="1:5" ht="41.25" customHeight="1" hidden="1">
      <c r="A83" s="9" t="s">
        <v>59</v>
      </c>
      <c r="B83" s="10" t="s">
        <v>60</v>
      </c>
      <c r="C83" s="11">
        <f>SUM(C84)</f>
        <v>0</v>
      </c>
      <c r="D83" s="11">
        <f>SUM(D84)</f>
        <v>0</v>
      </c>
      <c r="E83" s="25"/>
    </row>
    <row r="84" spans="1:5" ht="44.25" customHeight="1" hidden="1">
      <c r="A84" s="9" t="s">
        <v>61</v>
      </c>
      <c r="B84" s="10" t="s">
        <v>62</v>
      </c>
      <c r="C84" s="11"/>
      <c r="D84" s="11"/>
      <c r="E84" s="25"/>
    </row>
    <row r="85" spans="1:5" ht="18.75" customHeight="1">
      <c r="A85" s="9" t="s">
        <v>81</v>
      </c>
      <c r="B85" s="10" t="s">
        <v>82</v>
      </c>
      <c r="C85" s="11">
        <f>C86</f>
        <v>781750.5800000001</v>
      </c>
      <c r="D85" s="11">
        <f>D86</f>
        <v>690442.65</v>
      </c>
      <c r="E85" s="24">
        <f aca="true" t="shared" si="7" ref="E85:E92">D85*100/C85</f>
        <v>88.32006878715714</v>
      </c>
    </row>
    <row r="86" spans="1:5" ht="25.5" customHeight="1">
      <c r="A86" s="9" t="s">
        <v>164</v>
      </c>
      <c r="B86" s="10" t="s">
        <v>80</v>
      </c>
      <c r="C86" s="11">
        <f>SUM(C87+C88)</f>
        <v>781750.5800000001</v>
      </c>
      <c r="D86" s="11">
        <f>SUM(D87+D88)</f>
        <v>690442.65</v>
      </c>
      <c r="E86" s="24">
        <f t="shared" si="7"/>
        <v>88.32006878715714</v>
      </c>
    </row>
    <row r="87" spans="1:5" ht="51" customHeight="1">
      <c r="A87" s="9" t="s">
        <v>165</v>
      </c>
      <c r="B87" s="10" t="s">
        <v>112</v>
      </c>
      <c r="C87" s="11">
        <v>434411.51</v>
      </c>
      <c r="D87" s="11">
        <v>343103.58</v>
      </c>
      <c r="E87" s="24">
        <f t="shared" si="7"/>
        <v>78.98123601743426</v>
      </c>
    </row>
    <row r="88" spans="1:5" ht="28.5" customHeight="1">
      <c r="A88" s="9" t="s">
        <v>166</v>
      </c>
      <c r="B88" s="10" t="s">
        <v>113</v>
      </c>
      <c r="C88" s="11">
        <v>347339.07</v>
      </c>
      <c r="D88" s="11">
        <v>347339.07</v>
      </c>
      <c r="E88" s="24">
        <f t="shared" si="7"/>
        <v>100</v>
      </c>
    </row>
    <row r="89" spans="1:5" ht="52.5" customHeight="1" hidden="1">
      <c r="A89" s="9" t="s">
        <v>83</v>
      </c>
      <c r="B89" s="10" t="s">
        <v>84</v>
      </c>
      <c r="C89" s="15">
        <f>SUM(C90)</f>
        <v>0</v>
      </c>
      <c r="D89" s="15">
        <f>SUM(D90)</f>
        <v>0</v>
      </c>
      <c r="E89" s="24">
        <v>0</v>
      </c>
    </row>
    <row r="90" spans="1:5" ht="39" customHeight="1" hidden="1">
      <c r="A90" s="9" t="s">
        <v>167</v>
      </c>
      <c r="B90" s="10" t="s">
        <v>140</v>
      </c>
      <c r="C90" s="14">
        <f>SUM(C91)</f>
        <v>0</v>
      </c>
      <c r="D90" s="14">
        <f>SUM(D91)</f>
        <v>0</v>
      </c>
      <c r="E90" s="24">
        <v>0</v>
      </c>
    </row>
    <row r="91" spans="1:5" ht="52.5" customHeight="1" hidden="1">
      <c r="A91" s="9" t="s">
        <v>168</v>
      </c>
      <c r="B91" s="10" t="s">
        <v>139</v>
      </c>
      <c r="C91" s="11">
        <v>0</v>
      </c>
      <c r="D91" s="11">
        <v>0</v>
      </c>
      <c r="E91" s="24">
        <v>0</v>
      </c>
    </row>
    <row r="92" spans="1:5" ht="12.75">
      <c r="A92" s="16"/>
      <c r="B92" s="17" t="s">
        <v>1</v>
      </c>
      <c r="C92" s="18">
        <f>+C10+C63</f>
        <v>31407063.000000004</v>
      </c>
      <c r="D92" s="18">
        <f>+D10+D63</f>
        <v>28887371</v>
      </c>
      <c r="E92" s="26">
        <f t="shared" si="7"/>
        <v>91.97730777946349</v>
      </c>
    </row>
    <row r="93" spans="1:5" ht="12.75">
      <c r="A93" s="1"/>
      <c r="B93" s="1"/>
      <c r="C93" s="1"/>
      <c r="D93" s="1"/>
      <c r="E93" s="2"/>
    </row>
    <row r="94" spans="1:5" ht="39.75" customHeight="1">
      <c r="A94" s="27" t="s">
        <v>119</v>
      </c>
      <c r="B94" s="27"/>
      <c r="C94" s="1"/>
      <c r="D94" s="19" t="s">
        <v>120</v>
      </c>
      <c r="E94" s="2"/>
    </row>
    <row r="95" spans="1:5" ht="18.75" customHeight="1">
      <c r="A95" s="28"/>
      <c r="B95" s="28"/>
      <c r="C95" s="1"/>
      <c r="D95" s="1"/>
      <c r="E95" s="2"/>
    </row>
    <row r="96" spans="1:5" ht="18.75" customHeight="1">
      <c r="A96" s="28"/>
      <c r="B96" s="28"/>
      <c r="C96" s="1"/>
      <c r="D96" s="19"/>
      <c r="E96" s="2"/>
    </row>
  </sheetData>
  <sheetProtection/>
  <mergeCells count="4">
    <mergeCell ref="A95:B95"/>
    <mergeCell ref="A96:B96"/>
    <mergeCell ref="C1:E4"/>
    <mergeCell ref="A6:E6"/>
  </mergeCells>
  <printOptions/>
  <pageMargins left="0.7480314960629921" right="0.7480314960629921" top="0.984251968503937" bottom="0.984251968503937" header="0.5118110236220472" footer="0.5118110236220472"/>
  <pageSetup fitToHeight="4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ТерещенкоТА</dc:creator>
  <cp:keywords/>
  <dc:description/>
  <cp:lastModifiedBy>user</cp:lastModifiedBy>
  <cp:lastPrinted>2020-03-18T10:01:56Z</cp:lastPrinted>
  <dcterms:created xsi:type="dcterms:W3CDTF">2009-01-15T06:30:27Z</dcterms:created>
  <dcterms:modified xsi:type="dcterms:W3CDTF">2022-06-16T12:21:35Z</dcterms:modified>
  <cp:category/>
  <cp:version/>
  <cp:contentType/>
  <cp:contentStatus/>
</cp:coreProperties>
</file>