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<sst xmlns="http://schemas.openxmlformats.org/spreadsheetml/2006/main" count="498" uniqueCount="189">
  <si>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</si>
  <si>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</si>
  <si>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</si>
  <si>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</si>
  <si>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</si>
  <si>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</si>
  <si>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</si>
  <si>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</si>
  <si>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</si>
  <si>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2017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</si>
  <si>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</si>
  <si>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</si>
  <si>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</si>
  <si>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</si>
  <si>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</si>
  <si>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</si>
  <si>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</si>
  <si>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</si>
  <si>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</si>
  <si>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</si>
  <si>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</si>
  <si>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</si>
  <si>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</si>
  <si>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</si>
  <si>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</si>
  <si>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</si>
  <si>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</si>
  <si>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</si>
  <si>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</si>
  <si>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</si>
  <si>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</si>
  <si>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</si>
  <si>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</si>
  <si>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</si>
  <si>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</si>
  <si>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</si>
  <si>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</si>
  <si>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</si>
  <si>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</si>
  <si>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</si>
  <si>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</si>
  <si>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</si>
  <si>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</si>
  <si>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</si>
  <si>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</si>
  <si>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</si>
  <si>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</si>
  <si>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</si>
  <si>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</si>
  <si>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</si>
  <si>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</si>
  <si>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</si>
  <si>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</si>
  <si>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</si>
  <si>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</si>
  <si>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</si>
  <si>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</si>
  <si>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</si>
  <si>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</si>
  <si>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</si>
  <si>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</si>
  <si>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Пенсии, пособия, выплачиваемые организациями сектора государственного управления</t>
  </si>
  <si>
    <t>201</t>
  </si>
  <si>
    <t>1001.8990026140.312</t>
  </si>
  <si>
    <t>Заработная плата</t>
  </si>
  <si>
    <t>202</t>
  </si>
  <si>
    <t>0104.8310000110.121</t>
  </si>
  <si>
    <t>Начисления на выплаты по оплате труда</t>
  </si>
  <si>
    <t>203</t>
  </si>
  <si>
    <t>0104.8310000110.129</t>
  </si>
  <si>
    <t>204</t>
  </si>
  <si>
    <t>0104.8320000110.121</t>
  </si>
  <si>
    <t>205</t>
  </si>
  <si>
    <t>0104.8320000110.129</t>
  </si>
  <si>
    <t>Услуги связи</t>
  </si>
  <si>
    <t>206</t>
  </si>
  <si>
    <t>0104.8320000190.242</t>
  </si>
  <si>
    <t>Коммунальные услуги</t>
  </si>
  <si>
    <t>207</t>
  </si>
  <si>
    <t>0104.8320000190.244</t>
  </si>
  <si>
    <t>Прочие расходы</t>
  </si>
  <si>
    <t>208</t>
  </si>
  <si>
    <t>0104.8320000190.851</t>
  </si>
  <si>
    <t>209</t>
  </si>
  <si>
    <t>0104.8320000190.852</t>
  </si>
  <si>
    <t>210</t>
  </si>
  <si>
    <t>0104.8320000190.853</t>
  </si>
  <si>
    <t>211</t>
  </si>
  <si>
    <t>0111.8990026110.870</t>
  </si>
  <si>
    <t>Прочие работы, услуги</t>
  </si>
  <si>
    <t>212</t>
  </si>
  <si>
    <t>0113.8990026100.244</t>
  </si>
  <si>
    <t>213</t>
  </si>
  <si>
    <t>0113.8990026100.853</t>
  </si>
  <si>
    <t>214</t>
  </si>
  <si>
    <t>0113.8990026120.244</t>
  </si>
  <si>
    <t>Перечисления другим бюджетам бюджетной системы Российской Федерации</t>
  </si>
  <si>
    <t>215</t>
  </si>
  <si>
    <t>0113.8990026260.521</t>
  </si>
  <si>
    <t>216</t>
  </si>
  <si>
    <t>0113.8990026700.244</t>
  </si>
  <si>
    <t>217</t>
  </si>
  <si>
    <t>0203.8620051180.121</t>
  </si>
  <si>
    <t>218</t>
  </si>
  <si>
    <t>0203.8620051180.129</t>
  </si>
  <si>
    <t>219</t>
  </si>
  <si>
    <t>0309.8990026280.244</t>
  </si>
  <si>
    <t>Работы, услуги по содержанию имущества</t>
  </si>
  <si>
    <t>220</t>
  </si>
  <si>
    <t>0310.2500025010.244</t>
  </si>
  <si>
    <t>221</t>
  </si>
  <si>
    <t>0310.2500025020.244</t>
  </si>
  <si>
    <t>222</t>
  </si>
  <si>
    <t>0409.8990026220.244</t>
  </si>
  <si>
    <t>Увеличение стоимости основных средств</t>
  </si>
  <si>
    <t>223</t>
  </si>
  <si>
    <t>0501.06202S9602.414</t>
  </si>
  <si>
    <t>224</t>
  </si>
  <si>
    <t>0501.0620209502.414</t>
  </si>
  <si>
    <t>225</t>
  </si>
  <si>
    <t>0501.0620209602.414</t>
  </si>
  <si>
    <t>226</t>
  </si>
  <si>
    <t>0502.8990026320.244</t>
  </si>
  <si>
    <t>227</t>
  </si>
  <si>
    <t>0502.89900L0340.244</t>
  </si>
  <si>
    <t>228</t>
  </si>
  <si>
    <t>0502.89900R0340.244</t>
  </si>
  <si>
    <t>229</t>
  </si>
  <si>
    <t>0503.8990026380.244</t>
  </si>
  <si>
    <t>230</t>
  </si>
  <si>
    <t>0503.8990026350.244</t>
  </si>
  <si>
    <t>231</t>
  </si>
  <si>
    <t>0503.8990026350.853</t>
  </si>
  <si>
    <t>232</t>
  </si>
  <si>
    <t>0503.8990026370.244</t>
  </si>
  <si>
    <t>233</t>
  </si>
  <si>
    <t>0503.8990026340.243</t>
  </si>
  <si>
    <t>234</t>
  </si>
  <si>
    <t>0503.8990080550.243</t>
  </si>
  <si>
    <t>235</t>
  </si>
  <si>
    <t>0801.8990026601.244</t>
  </si>
  <si>
    <t>236</t>
  </si>
  <si>
    <t>0801.89900L0180.414</t>
  </si>
  <si>
    <t>237</t>
  </si>
  <si>
    <t>0801.89900R0180.414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</si>
  <si>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</si>
  <si>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</si>
  <si>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</si>
  <si>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</si>
  <si>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</si>
  <si>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</si>
  <si>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</si>
  <si>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</si>
  <si>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</si>
  <si>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</si>
  <si>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</si>
  <si>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</si>
  <si>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</si>
  <si>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</si>
  <si>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</si>
  <si>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</si>
  <si>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</si>
  <si>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</si>
  <si>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</si>
  <si>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</si>
  <si>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</si>
  <si>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</si>
  <si>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</si>
  <si>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</si>
  <si>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</si>
  <si>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</si>
  <si>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</si>
  <si>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</si>
  <si>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</si>
  <si>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</si>
  <si>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</si>
  <si>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</si>
  <si>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</si>
  <si>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</si>
  <si>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</si>
  <si>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</si>
  <si>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</si>
  <si>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Бабушкина Е.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</si>
  <si>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</si>
  <si>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</si>
  <si>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</si>
  <si>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</si>
  <si>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</si>
  <si>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 апреля 2016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</si>
</sst>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42917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14</v>
      </c>
      <c r="AQ10" s="2"/>
      <c r="AR10" s="2"/>
      <c r="AS10" s="2"/>
      <c r="AT10" s="2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18</v>
      </c>
      <c r="AQ11" s="2"/>
      <c r="AR11" s="2"/>
      <c r="AS11" s="2"/>
      <c r="AT11" s="2"/>
      <c r="AU11" s="16" t="s">
        <v>6</v>
      </c>
      <c r="AV11" s="16"/>
    </row>
    <row r="12" spans="1:48" s="1" customFormat="1" ht="12" customHeight="1">
      <c r="A12" s="10" t="s">
        <v>19</v>
      </c>
      <c r="B12" s="10"/>
      <c r="C12" s="10"/>
      <c r="D12" s="10"/>
      <c r="E12" s="10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21</v>
      </c>
      <c r="AQ12" s="2"/>
      <c r="AR12" s="2"/>
      <c r="AS12" s="2"/>
      <c r="AT12" s="2"/>
      <c r="AU12" s="16" t="s">
        <v>22</v>
      </c>
      <c r="AV12" s="16"/>
    </row>
    <row r="13" spans="1:48" s="1" customFormat="1" ht="12" customHeight="1">
      <c r="A13" s="17" t="s">
        <v>23</v>
      </c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 t="s">
        <v>6</v>
      </c>
      <c r="AV13" s="16"/>
    </row>
    <row r="14" spans="1:48" s="1" customFormat="1" ht="12.75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26</v>
      </c>
      <c r="AR14" s="2"/>
      <c r="AS14" s="2"/>
      <c r="AT14" s="2"/>
      <c r="AU14" s="18" t="s">
        <v>27</v>
      </c>
      <c r="AV14" s="18"/>
    </row>
    <row r="15" spans="1:48" s="1" customFormat="1" ht="13.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30</v>
      </c>
      <c r="L16" s="20"/>
      <c r="M16" s="20"/>
      <c r="N16" s="20" t="s">
        <v>31</v>
      </c>
      <c r="O16" s="20"/>
      <c r="P16" s="20"/>
      <c r="Q16" s="20"/>
      <c r="R16" s="20"/>
      <c r="S16" s="20" t="s">
        <v>32</v>
      </c>
      <c r="T16" s="20"/>
      <c r="U16" s="20"/>
      <c r="V16" s="20"/>
      <c r="W16" s="20"/>
      <c r="X16" s="20"/>
      <c r="Y16" s="20"/>
      <c r="Z16" s="20" t="s">
        <v>33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38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34</v>
      </c>
      <c r="AA17" s="20"/>
      <c r="AB17" s="20"/>
      <c r="AC17" s="20" t="s">
        <v>35</v>
      </c>
      <c r="AD17" s="20"/>
      <c r="AE17" s="20"/>
      <c r="AF17" s="20"/>
      <c r="AG17" s="20" t="s">
        <v>36</v>
      </c>
      <c r="AH17" s="20"/>
      <c r="AI17" s="20"/>
      <c r="AJ17" s="20"/>
      <c r="AK17" s="20"/>
      <c r="AL17" s="20" t="s">
        <v>37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40</v>
      </c>
      <c r="L18" s="20"/>
      <c r="M18" s="20"/>
      <c r="N18" s="20" t="s">
        <v>41</v>
      </c>
      <c r="O18" s="20"/>
      <c r="P18" s="20"/>
      <c r="Q18" s="20"/>
      <c r="R18" s="20"/>
      <c r="S18" s="20" t="s">
        <v>42</v>
      </c>
      <c r="T18" s="20"/>
      <c r="U18" s="20"/>
      <c r="V18" s="20"/>
      <c r="W18" s="20"/>
      <c r="X18" s="20"/>
      <c r="Y18" s="20"/>
      <c r="Z18" s="20" t="s">
        <v>43</v>
      </c>
      <c r="AA18" s="20"/>
      <c r="AB18" s="20"/>
      <c r="AC18" s="20" t="s">
        <v>44</v>
      </c>
      <c r="AD18" s="20"/>
      <c r="AE18" s="20"/>
      <c r="AF18" s="20"/>
      <c r="AG18" s="20" t="s">
        <v>45</v>
      </c>
      <c r="AH18" s="20"/>
      <c r="AI18" s="20"/>
      <c r="AJ18" s="20"/>
      <c r="AK18" s="20"/>
      <c r="AL18" s="20" t="s">
        <v>46</v>
      </c>
      <c r="AM18" s="20"/>
      <c r="AN18" s="20"/>
      <c r="AO18" s="20"/>
      <c r="AP18" s="20"/>
      <c r="AQ18" s="20"/>
      <c r="AR18" s="20" t="s">
        <v>47</v>
      </c>
      <c r="AS18" s="20"/>
      <c r="AT18" s="20"/>
      <c r="AU18" s="20"/>
      <c r="AV18" s="20"/>
    </row>
    <row r="19" spans="1:48" s="1" customFormat="1" ht="24" customHeight="1">
      <c r="A19" s="21" t="s">
        <v>48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49</v>
      </c>
      <c r="L19" s="22"/>
      <c r="M19" s="22"/>
      <c r="N19" s="23" t="s">
        <v>50</v>
      </c>
      <c r="O19" s="23"/>
      <c r="P19" s="23"/>
      <c r="Q19" s="23"/>
      <c r="R19" s="23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9" t="s">
        <v>29</v>
      </c>
      <c r="B21" s="19"/>
      <c r="C21" s="19"/>
      <c r="D21" s="19"/>
      <c r="E21" s="19"/>
      <c r="F21" s="19"/>
      <c r="G21" s="20" t="s">
        <v>30</v>
      </c>
      <c r="H21" s="20"/>
      <c r="I21" s="20"/>
      <c r="J21" s="20"/>
      <c r="K21" s="20"/>
      <c r="L21" s="20" t="s">
        <v>53</v>
      </c>
      <c r="M21" s="20"/>
      <c r="N21" s="20"/>
      <c r="O21" s="20"/>
      <c r="P21" s="20"/>
      <c r="Q21" s="20"/>
      <c r="R21" s="20" t="s">
        <v>32</v>
      </c>
      <c r="S21" s="20"/>
      <c r="T21" s="20"/>
      <c r="U21" s="20"/>
      <c r="V21" s="20" t="s">
        <v>54</v>
      </c>
      <c r="W21" s="20"/>
      <c r="X21" s="20"/>
      <c r="Y21" s="20"/>
      <c r="Z21" s="20"/>
      <c r="AA21" s="20" t="s">
        <v>33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38</v>
      </c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34</v>
      </c>
      <c r="AB22" s="20"/>
      <c r="AC22" s="20" t="s">
        <v>35</v>
      </c>
      <c r="AD22" s="20"/>
      <c r="AE22" s="20"/>
      <c r="AF22" s="20" t="s">
        <v>36</v>
      </c>
      <c r="AG22" s="20"/>
      <c r="AH22" s="20"/>
      <c r="AI22" s="20"/>
      <c r="AJ22" s="20" t="s">
        <v>37</v>
      </c>
      <c r="AK22" s="20"/>
      <c r="AL22" s="20"/>
      <c r="AM22" s="20"/>
      <c r="AN22" s="20" t="s">
        <v>55</v>
      </c>
      <c r="AO22" s="20"/>
      <c r="AP22" s="20"/>
      <c r="AQ22" s="20"/>
      <c r="AR22" s="20"/>
      <c r="AS22" s="20"/>
      <c r="AT22" s="20" t="s">
        <v>56</v>
      </c>
      <c r="AU22" s="20"/>
      <c r="AV22" s="20"/>
    </row>
    <row r="23" spans="1:48" s="1" customFormat="1" ht="12" customHeight="1">
      <c r="A23" s="19" t="s">
        <v>39</v>
      </c>
      <c r="B23" s="19"/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 t="s">
        <v>41</v>
      </c>
      <c r="M23" s="20"/>
      <c r="N23" s="20"/>
      <c r="O23" s="20"/>
      <c r="P23" s="20"/>
      <c r="Q23" s="20"/>
      <c r="R23" s="20" t="s">
        <v>42</v>
      </c>
      <c r="S23" s="20"/>
      <c r="T23" s="20"/>
      <c r="U23" s="20"/>
      <c r="V23" s="20" t="s">
        <v>43</v>
      </c>
      <c r="W23" s="20"/>
      <c r="X23" s="20"/>
      <c r="Y23" s="20"/>
      <c r="Z23" s="20"/>
      <c r="AA23" s="20" t="s">
        <v>44</v>
      </c>
      <c r="AB23" s="20"/>
      <c r="AC23" s="20" t="s">
        <v>45</v>
      </c>
      <c r="AD23" s="20"/>
      <c r="AE23" s="20"/>
      <c r="AF23" s="20" t="s">
        <v>46</v>
      </c>
      <c r="AG23" s="20"/>
      <c r="AH23" s="20"/>
      <c r="AI23" s="20"/>
      <c r="AJ23" s="20" t="s">
        <v>47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24" customHeight="1">
      <c r="A24" s="21" t="s">
        <v>59</v>
      </c>
      <c r="B24" s="21"/>
      <c r="C24" s="21"/>
      <c r="D24" s="21"/>
      <c r="E24" s="21"/>
      <c r="F24" s="21"/>
      <c r="G24" s="5" t="s">
        <v>60</v>
      </c>
      <c r="H24" s="5"/>
      <c r="I24" s="5"/>
      <c r="J24" s="5"/>
      <c r="K24" s="5"/>
      <c r="L24" s="27" t="s">
        <v>50</v>
      </c>
      <c r="M24" s="27"/>
      <c r="N24" s="27"/>
      <c r="O24" s="27"/>
      <c r="P24" s="27"/>
      <c r="Q24" s="27"/>
      <c r="R24" s="28">
        <f>91427010.84</f>
        <v>91427010.84</v>
      </c>
      <c r="S24" s="28"/>
      <c r="T24" s="28"/>
      <c r="U24" s="28"/>
      <c r="V24" s="28">
        <f>91427010.84</f>
        <v>91427010.84</v>
      </c>
      <c r="W24" s="28"/>
      <c r="X24" s="28"/>
      <c r="Y24" s="28"/>
      <c r="Z24" s="28"/>
      <c r="AA24" s="28">
        <f>61633225.01</f>
        <v>61633225.01</v>
      </c>
      <c r="AB24" s="28"/>
      <c r="AC24" s="24" t="s">
        <v>51</v>
      </c>
      <c r="AD24" s="24"/>
      <c r="AE24" s="24"/>
      <c r="AF24" s="24" t="s">
        <v>51</v>
      </c>
      <c r="AG24" s="24"/>
      <c r="AH24" s="24"/>
      <c r="AI24" s="24"/>
      <c r="AJ24" s="28">
        <f>61633225.01</f>
        <v>61633225.01</v>
      </c>
      <c r="AK24" s="28"/>
      <c r="AL24" s="28"/>
      <c r="AM24" s="28"/>
      <c r="AN24" s="28">
        <f>29793785.83</f>
        <v>29793785.83</v>
      </c>
      <c r="AO24" s="28"/>
      <c r="AP24" s="28"/>
      <c r="AQ24" s="28"/>
      <c r="AR24" s="28"/>
      <c r="AS24" s="28"/>
      <c r="AT24" s="29">
        <f>29793785.83</f>
        <v>29793785.83</v>
      </c>
      <c r="AU24" s="29"/>
      <c r="AV24" s="29"/>
    </row>
    <row r="25" spans="1:48" s="1" customFormat="1" ht="33.75" customHeight="1">
      <c r="A25" s="30" t="s">
        <v>61</v>
      </c>
      <c r="B25" s="30"/>
      <c r="C25" s="30"/>
      <c r="D25" s="30"/>
      <c r="E25" s="30"/>
      <c r="F25" s="30"/>
      <c r="G25" s="5" t="s">
        <v>62</v>
      </c>
      <c r="H25" s="5"/>
      <c r="I25" s="5"/>
      <c r="J25" s="5"/>
      <c r="K25" s="5"/>
      <c r="L25" s="31" t="s">
        <v>63</v>
      </c>
      <c r="M25" s="31"/>
      <c r="N25" s="31"/>
      <c r="O25" s="31"/>
      <c r="P25" s="31"/>
      <c r="Q25" s="31"/>
      <c r="R25" s="32">
        <f>550000</f>
        <v>550000</v>
      </c>
      <c r="S25" s="32"/>
      <c r="T25" s="32"/>
      <c r="U25" s="32"/>
      <c r="V25" s="32">
        <f>550000</f>
        <v>550000</v>
      </c>
      <c r="W25" s="32"/>
      <c r="X25" s="32"/>
      <c r="Y25" s="32"/>
      <c r="Z25" s="32"/>
      <c r="AA25" s="32">
        <f>43604.1</f>
        <v>43604.1</v>
      </c>
      <c r="AB25" s="32"/>
      <c r="AC25" s="33" t="s">
        <v>51</v>
      </c>
      <c r="AD25" s="33"/>
      <c r="AE25" s="33"/>
      <c r="AF25" s="33" t="s">
        <v>51</v>
      </c>
      <c r="AG25" s="33"/>
      <c r="AH25" s="33"/>
      <c r="AI25" s="33"/>
      <c r="AJ25" s="32">
        <f>43604.1</f>
        <v>43604.1</v>
      </c>
      <c r="AK25" s="32"/>
      <c r="AL25" s="32"/>
      <c r="AM25" s="32"/>
      <c r="AN25" s="32">
        <f>506395.9</f>
        <v>506395.9</v>
      </c>
      <c r="AO25" s="32"/>
      <c r="AP25" s="32"/>
      <c r="AQ25" s="32"/>
      <c r="AR25" s="32"/>
      <c r="AS25" s="32"/>
      <c r="AT25" s="34">
        <f>506395.9</f>
        <v>506395.9</v>
      </c>
      <c r="AU25" s="34"/>
      <c r="AV25" s="34"/>
    </row>
    <row r="26" spans="1:48" s="1" customFormat="1" ht="13.5" customHeight="1">
      <c r="A26" s="30" t="s">
        <v>64</v>
      </c>
      <c r="B26" s="30"/>
      <c r="C26" s="30"/>
      <c r="D26" s="30"/>
      <c r="E26" s="30"/>
      <c r="F26" s="30"/>
      <c r="G26" s="5" t="s">
        <v>65</v>
      </c>
      <c r="H26" s="5"/>
      <c r="I26" s="5"/>
      <c r="J26" s="5"/>
      <c r="K26" s="5"/>
      <c r="L26" s="31" t="s">
        <v>66</v>
      </c>
      <c r="M26" s="31"/>
      <c r="N26" s="31"/>
      <c r="O26" s="31"/>
      <c r="P26" s="31"/>
      <c r="Q26" s="31"/>
      <c r="R26" s="32">
        <f>300000</f>
        <v>300000</v>
      </c>
      <c r="S26" s="32"/>
      <c r="T26" s="32"/>
      <c r="U26" s="32"/>
      <c r="V26" s="32">
        <f>300000</f>
        <v>300000</v>
      </c>
      <c r="W26" s="32"/>
      <c r="X26" s="32"/>
      <c r="Y26" s="32"/>
      <c r="Z26" s="32"/>
      <c r="AA26" s="32">
        <f>162785.84</f>
        <v>162785.84</v>
      </c>
      <c r="AB26" s="32"/>
      <c r="AC26" s="33" t="s">
        <v>51</v>
      </c>
      <c r="AD26" s="33"/>
      <c r="AE26" s="33"/>
      <c r="AF26" s="33" t="s">
        <v>51</v>
      </c>
      <c r="AG26" s="33"/>
      <c r="AH26" s="33"/>
      <c r="AI26" s="33"/>
      <c r="AJ26" s="32">
        <f>162785.84</f>
        <v>162785.84</v>
      </c>
      <c r="AK26" s="32"/>
      <c r="AL26" s="32"/>
      <c r="AM26" s="32"/>
      <c r="AN26" s="32">
        <f>137214.16</f>
        <v>137214.16</v>
      </c>
      <c r="AO26" s="32"/>
      <c r="AP26" s="32"/>
      <c r="AQ26" s="32"/>
      <c r="AR26" s="32"/>
      <c r="AS26" s="32"/>
      <c r="AT26" s="34">
        <f>137214.16</f>
        <v>137214.16</v>
      </c>
      <c r="AU26" s="34"/>
      <c r="AV26" s="34"/>
    </row>
    <row r="27" spans="1:48" s="1" customFormat="1" ht="24" customHeight="1">
      <c r="A27" s="30" t="s">
        <v>67</v>
      </c>
      <c r="B27" s="30"/>
      <c r="C27" s="30"/>
      <c r="D27" s="30"/>
      <c r="E27" s="30"/>
      <c r="F27" s="30"/>
      <c r="G27" s="5" t="s">
        <v>68</v>
      </c>
      <c r="H27" s="5"/>
      <c r="I27" s="5"/>
      <c r="J27" s="5"/>
      <c r="K27" s="5"/>
      <c r="L27" s="31" t="s">
        <v>69</v>
      </c>
      <c r="M27" s="31"/>
      <c r="N27" s="31"/>
      <c r="O27" s="31"/>
      <c r="P27" s="31"/>
      <c r="Q27" s="31"/>
      <c r="R27" s="32">
        <f>151000</f>
        <v>151000</v>
      </c>
      <c r="S27" s="32"/>
      <c r="T27" s="32"/>
      <c r="U27" s="32"/>
      <c r="V27" s="32">
        <f>151000</f>
        <v>151000</v>
      </c>
      <c r="W27" s="32"/>
      <c r="X27" s="32"/>
      <c r="Y27" s="32"/>
      <c r="Z27" s="32"/>
      <c r="AA27" s="32">
        <f>21150.25</f>
        <v>21150.25</v>
      </c>
      <c r="AB27" s="32"/>
      <c r="AC27" s="33" t="s">
        <v>51</v>
      </c>
      <c r="AD27" s="33"/>
      <c r="AE27" s="33"/>
      <c r="AF27" s="33" t="s">
        <v>51</v>
      </c>
      <c r="AG27" s="33"/>
      <c r="AH27" s="33"/>
      <c r="AI27" s="33"/>
      <c r="AJ27" s="32">
        <f>21150.25</f>
        <v>21150.25</v>
      </c>
      <c r="AK27" s="32"/>
      <c r="AL27" s="32"/>
      <c r="AM27" s="32"/>
      <c r="AN27" s="32">
        <f>129849.75</f>
        <v>129849.75</v>
      </c>
      <c r="AO27" s="32"/>
      <c r="AP27" s="32"/>
      <c r="AQ27" s="32"/>
      <c r="AR27" s="32"/>
      <c r="AS27" s="32"/>
      <c r="AT27" s="34">
        <f>129849.75</f>
        <v>129849.75</v>
      </c>
      <c r="AU27" s="34"/>
      <c r="AV27" s="34"/>
    </row>
    <row r="28" spans="1:48" s="1" customFormat="1" ht="13.5" customHeight="1">
      <c r="A28" s="30" t="s">
        <v>64</v>
      </c>
      <c r="B28" s="30"/>
      <c r="C28" s="30"/>
      <c r="D28" s="30"/>
      <c r="E28" s="30"/>
      <c r="F28" s="30"/>
      <c r="G28" s="5" t="s">
        <v>70</v>
      </c>
      <c r="H28" s="5"/>
      <c r="I28" s="5"/>
      <c r="J28" s="5"/>
      <c r="K28" s="5"/>
      <c r="L28" s="31" t="s">
        <v>71</v>
      </c>
      <c r="M28" s="31"/>
      <c r="N28" s="31"/>
      <c r="O28" s="31"/>
      <c r="P28" s="31"/>
      <c r="Q28" s="31"/>
      <c r="R28" s="32">
        <f>2716000</f>
        <v>2716000</v>
      </c>
      <c r="S28" s="32"/>
      <c r="T28" s="32"/>
      <c r="U28" s="32"/>
      <c r="V28" s="32">
        <f>2716000</f>
        <v>2716000</v>
      </c>
      <c r="W28" s="32"/>
      <c r="X28" s="32"/>
      <c r="Y28" s="32"/>
      <c r="Z28" s="32"/>
      <c r="AA28" s="32">
        <f>1285158.14</f>
        <v>1285158.14</v>
      </c>
      <c r="AB28" s="32"/>
      <c r="AC28" s="33" t="s">
        <v>51</v>
      </c>
      <c r="AD28" s="33"/>
      <c r="AE28" s="33"/>
      <c r="AF28" s="33" t="s">
        <v>51</v>
      </c>
      <c r="AG28" s="33"/>
      <c r="AH28" s="33"/>
      <c r="AI28" s="33"/>
      <c r="AJ28" s="32">
        <f>1285158.14</f>
        <v>1285158.14</v>
      </c>
      <c r="AK28" s="32"/>
      <c r="AL28" s="32"/>
      <c r="AM28" s="32"/>
      <c r="AN28" s="32">
        <f>1430841.86</f>
        <v>1430841.86</v>
      </c>
      <c r="AO28" s="32"/>
      <c r="AP28" s="32"/>
      <c r="AQ28" s="32"/>
      <c r="AR28" s="32"/>
      <c r="AS28" s="32"/>
      <c r="AT28" s="34">
        <f>1430841.86</f>
        <v>1430841.86</v>
      </c>
      <c r="AU28" s="34"/>
      <c r="AV28" s="34"/>
    </row>
    <row r="29" spans="1:48" s="1" customFormat="1" ht="24" customHeight="1">
      <c r="A29" s="30" t="s">
        <v>67</v>
      </c>
      <c r="B29" s="30"/>
      <c r="C29" s="30"/>
      <c r="D29" s="30"/>
      <c r="E29" s="30"/>
      <c r="F29" s="30"/>
      <c r="G29" s="5" t="s">
        <v>72</v>
      </c>
      <c r="H29" s="5"/>
      <c r="I29" s="5"/>
      <c r="J29" s="5"/>
      <c r="K29" s="5"/>
      <c r="L29" s="31" t="s">
        <v>73</v>
      </c>
      <c r="M29" s="31"/>
      <c r="N29" s="31"/>
      <c r="O29" s="31"/>
      <c r="P29" s="31"/>
      <c r="Q29" s="31"/>
      <c r="R29" s="32">
        <f>906000</f>
        <v>906000</v>
      </c>
      <c r="S29" s="32"/>
      <c r="T29" s="32"/>
      <c r="U29" s="32"/>
      <c r="V29" s="32">
        <f>906000</f>
        <v>906000</v>
      </c>
      <c r="W29" s="32"/>
      <c r="X29" s="32"/>
      <c r="Y29" s="32"/>
      <c r="Z29" s="32"/>
      <c r="AA29" s="32">
        <f>206592.13</f>
        <v>206592.13</v>
      </c>
      <c r="AB29" s="32"/>
      <c r="AC29" s="33" t="s">
        <v>51</v>
      </c>
      <c r="AD29" s="33"/>
      <c r="AE29" s="33"/>
      <c r="AF29" s="33" t="s">
        <v>51</v>
      </c>
      <c r="AG29" s="33"/>
      <c r="AH29" s="33"/>
      <c r="AI29" s="33"/>
      <c r="AJ29" s="32">
        <f>206592.13</f>
        <v>206592.13</v>
      </c>
      <c r="AK29" s="32"/>
      <c r="AL29" s="32"/>
      <c r="AM29" s="32"/>
      <c r="AN29" s="32">
        <f>699407.87</f>
        <v>699407.87</v>
      </c>
      <c r="AO29" s="32"/>
      <c r="AP29" s="32"/>
      <c r="AQ29" s="32"/>
      <c r="AR29" s="32"/>
      <c r="AS29" s="32"/>
      <c r="AT29" s="34">
        <f>699407.87</f>
        <v>699407.87</v>
      </c>
      <c r="AU29" s="34"/>
      <c r="AV29" s="34"/>
    </row>
    <row r="30" spans="1:48" s="1" customFormat="1" ht="13.5" customHeight="1">
      <c r="A30" s="30" t="s">
        <v>74</v>
      </c>
      <c r="B30" s="30"/>
      <c r="C30" s="30"/>
      <c r="D30" s="30"/>
      <c r="E30" s="30"/>
      <c r="F30" s="30"/>
      <c r="G30" s="5" t="s">
        <v>75</v>
      </c>
      <c r="H30" s="5"/>
      <c r="I30" s="5"/>
      <c r="J30" s="5"/>
      <c r="K30" s="5"/>
      <c r="L30" s="31" t="s">
        <v>76</v>
      </c>
      <c r="M30" s="31"/>
      <c r="N30" s="31"/>
      <c r="O30" s="31"/>
      <c r="P30" s="31"/>
      <c r="Q30" s="31"/>
      <c r="R30" s="32">
        <f>332000</f>
        <v>332000</v>
      </c>
      <c r="S30" s="32"/>
      <c r="T30" s="32"/>
      <c r="U30" s="32"/>
      <c r="V30" s="32">
        <f>332000</f>
        <v>332000</v>
      </c>
      <c r="W30" s="32"/>
      <c r="X30" s="32"/>
      <c r="Y30" s="32"/>
      <c r="Z30" s="32"/>
      <c r="AA30" s="32">
        <f>141712.96</f>
        <v>141712.96</v>
      </c>
      <c r="AB30" s="32"/>
      <c r="AC30" s="33" t="s">
        <v>51</v>
      </c>
      <c r="AD30" s="33"/>
      <c r="AE30" s="33"/>
      <c r="AF30" s="33" t="s">
        <v>51</v>
      </c>
      <c r="AG30" s="33"/>
      <c r="AH30" s="33"/>
      <c r="AI30" s="33"/>
      <c r="AJ30" s="32">
        <f>141712.96</f>
        <v>141712.96</v>
      </c>
      <c r="AK30" s="32"/>
      <c r="AL30" s="32"/>
      <c r="AM30" s="32"/>
      <c r="AN30" s="32">
        <f>190287.04</f>
        <v>190287.04</v>
      </c>
      <c r="AO30" s="32"/>
      <c r="AP30" s="32"/>
      <c r="AQ30" s="32"/>
      <c r="AR30" s="32"/>
      <c r="AS30" s="32"/>
      <c r="AT30" s="34">
        <f>190287.04</f>
        <v>190287.04</v>
      </c>
      <c r="AU30" s="34"/>
      <c r="AV30" s="34"/>
    </row>
    <row r="31" spans="1:48" s="1" customFormat="1" ht="13.5" customHeight="1">
      <c r="A31" s="30" t="s">
        <v>77</v>
      </c>
      <c r="B31" s="30"/>
      <c r="C31" s="30"/>
      <c r="D31" s="30"/>
      <c r="E31" s="30"/>
      <c r="F31" s="30"/>
      <c r="G31" s="5" t="s">
        <v>78</v>
      </c>
      <c r="H31" s="5"/>
      <c r="I31" s="5"/>
      <c r="J31" s="5"/>
      <c r="K31" s="5"/>
      <c r="L31" s="31" t="s">
        <v>79</v>
      </c>
      <c r="M31" s="31"/>
      <c r="N31" s="31"/>
      <c r="O31" s="31"/>
      <c r="P31" s="31"/>
      <c r="Q31" s="31"/>
      <c r="R31" s="32">
        <f>635300</f>
        <v>635300</v>
      </c>
      <c r="S31" s="32"/>
      <c r="T31" s="32"/>
      <c r="U31" s="32"/>
      <c r="V31" s="32">
        <f>635300</f>
        <v>635300</v>
      </c>
      <c r="W31" s="32"/>
      <c r="X31" s="32"/>
      <c r="Y31" s="32"/>
      <c r="Z31" s="32"/>
      <c r="AA31" s="32">
        <f>365772.6</f>
        <v>365772.6</v>
      </c>
      <c r="AB31" s="32"/>
      <c r="AC31" s="33" t="s">
        <v>51</v>
      </c>
      <c r="AD31" s="33"/>
      <c r="AE31" s="33"/>
      <c r="AF31" s="33" t="s">
        <v>51</v>
      </c>
      <c r="AG31" s="33"/>
      <c r="AH31" s="33"/>
      <c r="AI31" s="33"/>
      <c r="AJ31" s="32">
        <f>365772.6</f>
        <v>365772.6</v>
      </c>
      <c r="AK31" s="32"/>
      <c r="AL31" s="32"/>
      <c r="AM31" s="32"/>
      <c r="AN31" s="32">
        <f>269527.4</f>
        <v>269527.4</v>
      </c>
      <c r="AO31" s="32"/>
      <c r="AP31" s="32"/>
      <c r="AQ31" s="32"/>
      <c r="AR31" s="32"/>
      <c r="AS31" s="32"/>
      <c r="AT31" s="34">
        <f>269527.4</f>
        <v>269527.4</v>
      </c>
      <c r="AU31" s="34"/>
      <c r="AV31" s="34"/>
    </row>
    <row r="32" spans="1:48" s="1" customFormat="1" ht="13.5" customHeight="1">
      <c r="A32" s="30" t="s">
        <v>80</v>
      </c>
      <c r="B32" s="30"/>
      <c r="C32" s="30"/>
      <c r="D32" s="30"/>
      <c r="E32" s="30"/>
      <c r="F32" s="30"/>
      <c r="G32" s="5" t="s">
        <v>81</v>
      </c>
      <c r="H32" s="5"/>
      <c r="I32" s="5"/>
      <c r="J32" s="5"/>
      <c r="K32" s="5"/>
      <c r="L32" s="31" t="s">
        <v>82</v>
      </c>
      <c r="M32" s="31"/>
      <c r="N32" s="31"/>
      <c r="O32" s="31"/>
      <c r="P32" s="31"/>
      <c r="Q32" s="31"/>
      <c r="R32" s="32">
        <f>20000</f>
        <v>20000</v>
      </c>
      <c r="S32" s="32"/>
      <c r="T32" s="32"/>
      <c r="U32" s="32"/>
      <c r="V32" s="32">
        <f>20000</f>
        <v>20000</v>
      </c>
      <c r="W32" s="32"/>
      <c r="X32" s="32"/>
      <c r="Y32" s="32"/>
      <c r="Z32" s="32"/>
      <c r="AA32" s="32">
        <f>6814</f>
        <v>6814</v>
      </c>
      <c r="AB32" s="32"/>
      <c r="AC32" s="33" t="s">
        <v>51</v>
      </c>
      <c r="AD32" s="33"/>
      <c r="AE32" s="33"/>
      <c r="AF32" s="33" t="s">
        <v>51</v>
      </c>
      <c r="AG32" s="33"/>
      <c r="AH32" s="33"/>
      <c r="AI32" s="33"/>
      <c r="AJ32" s="32">
        <f>6814</f>
        <v>6814</v>
      </c>
      <c r="AK32" s="32"/>
      <c r="AL32" s="32"/>
      <c r="AM32" s="32"/>
      <c r="AN32" s="32">
        <f>13186</f>
        <v>13186</v>
      </c>
      <c r="AO32" s="32"/>
      <c r="AP32" s="32"/>
      <c r="AQ32" s="32"/>
      <c r="AR32" s="32"/>
      <c r="AS32" s="32"/>
      <c r="AT32" s="34">
        <f>13186</f>
        <v>13186</v>
      </c>
      <c r="AU32" s="34"/>
      <c r="AV32" s="34"/>
    </row>
    <row r="33" spans="1:48" s="1" customFormat="1" ht="13.5" customHeight="1">
      <c r="A33" s="30" t="s">
        <v>80</v>
      </c>
      <c r="B33" s="30"/>
      <c r="C33" s="30"/>
      <c r="D33" s="30"/>
      <c r="E33" s="30"/>
      <c r="F33" s="30"/>
      <c r="G33" s="5" t="s">
        <v>83</v>
      </c>
      <c r="H33" s="5"/>
      <c r="I33" s="5"/>
      <c r="J33" s="5"/>
      <c r="K33" s="5"/>
      <c r="L33" s="31" t="s">
        <v>84</v>
      </c>
      <c r="M33" s="31"/>
      <c r="N33" s="31"/>
      <c r="O33" s="31"/>
      <c r="P33" s="31"/>
      <c r="Q33" s="31"/>
      <c r="R33" s="32">
        <f>8500</f>
        <v>8500</v>
      </c>
      <c r="S33" s="32"/>
      <c r="T33" s="32"/>
      <c r="U33" s="32"/>
      <c r="V33" s="32">
        <f>8500</f>
        <v>8500</v>
      </c>
      <c r="W33" s="32"/>
      <c r="X33" s="32"/>
      <c r="Y33" s="32"/>
      <c r="Z33" s="32"/>
      <c r="AA33" s="32">
        <f>2073</f>
        <v>2073</v>
      </c>
      <c r="AB33" s="32"/>
      <c r="AC33" s="33" t="s">
        <v>51</v>
      </c>
      <c r="AD33" s="33"/>
      <c r="AE33" s="33"/>
      <c r="AF33" s="33" t="s">
        <v>51</v>
      </c>
      <c r="AG33" s="33"/>
      <c r="AH33" s="33"/>
      <c r="AI33" s="33"/>
      <c r="AJ33" s="32">
        <f>2073</f>
        <v>2073</v>
      </c>
      <c r="AK33" s="32"/>
      <c r="AL33" s="32"/>
      <c r="AM33" s="32"/>
      <c r="AN33" s="32">
        <f>6427</f>
        <v>6427</v>
      </c>
      <c r="AO33" s="32"/>
      <c r="AP33" s="32"/>
      <c r="AQ33" s="32"/>
      <c r="AR33" s="32"/>
      <c r="AS33" s="32"/>
      <c r="AT33" s="34">
        <f>6427</f>
        <v>6427</v>
      </c>
      <c r="AU33" s="34"/>
      <c r="AV33" s="34"/>
    </row>
    <row r="34" spans="1:48" s="1" customFormat="1" ht="13.5" customHeight="1">
      <c r="A34" s="30" t="s">
        <v>80</v>
      </c>
      <c r="B34" s="30"/>
      <c r="C34" s="30"/>
      <c r="D34" s="30"/>
      <c r="E34" s="30"/>
      <c r="F34" s="30"/>
      <c r="G34" s="5" t="s">
        <v>85</v>
      </c>
      <c r="H34" s="5"/>
      <c r="I34" s="5"/>
      <c r="J34" s="5"/>
      <c r="K34" s="5"/>
      <c r="L34" s="31" t="s">
        <v>86</v>
      </c>
      <c r="M34" s="31"/>
      <c r="N34" s="31"/>
      <c r="O34" s="31"/>
      <c r="P34" s="31"/>
      <c r="Q34" s="31"/>
      <c r="R34" s="32">
        <f>1500</f>
        <v>1500</v>
      </c>
      <c r="S34" s="32"/>
      <c r="T34" s="32"/>
      <c r="U34" s="32"/>
      <c r="V34" s="32">
        <f>1500</f>
        <v>1500</v>
      </c>
      <c r="W34" s="32"/>
      <c r="X34" s="32"/>
      <c r="Y34" s="32"/>
      <c r="Z34" s="32"/>
      <c r="AA34" s="33" t="s">
        <v>51</v>
      </c>
      <c r="AB34" s="33"/>
      <c r="AC34" s="33" t="s">
        <v>51</v>
      </c>
      <c r="AD34" s="33"/>
      <c r="AE34" s="33"/>
      <c r="AF34" s="33" t="s">
        <v>51</v>
      </c>
      <c r="AG34" s="33"/>
      <c r="AH34" s="33"/>
      <c r="AI34" s="33"/>
      <c r="AJ34" s="33" t="s">
        <v>51</v>
      </c>
      <c r="AK34" s="33"/>
      <c r="AL34" s="33"/>
      <c r="AM34" s="33"/>
      <c r="AN34" s="32">
        <f>1500</f>
        <v>1500</v>
      </c>
      <c r="AO34" s="32"/>
      <c r="AP34" s="32"/>
      <c r="AQ34" s="32"/>
      <c r="AR34" s="32"/>
      <c r="AS34" s="32"/>
      <c r="AT34" s="34">
        <f>1500</f>
        <v>1500</v>
      </c>
      <c r="AU34" s="34"/>
      <c r="AV34" s="34"/>
    </row>
    <row r="35" spans="1:48" s="1" customFormat="1" ht="13.5" customHeight="1">
      <c r="A35" s="30" t="s">
        <v>80</v>
      </c>
      <c r="B35" s="30"/>
      <c r="C35" s="30"/>
      <c r="D35" s="30"/>
      <c r="E35" s="30"/>
      <c r="F35" s="30"/>
      <c r="G35" s="5" t="s">
        <v>87</v>
      </c>
      <c r="H35" s="5"/>
      <c r="I35" s="5"/>
      <c r="J35" s="5"/>
      <c r="K35" s="5"/>
      <c r="L35" s="31" t="s">
        <v>88</v>
      </c>
      <c r="M35" s="31"/>
      <c r="N35" s="31"/>
      <c r="O35" s="31"/>
      <c r="P35" s="31"/>
      <c r="Q35" s="31"/>
      <c r="R35" s="32">
        <f>50000</f>
        <v>50000</v>
      </c>
      <c r="S35" s="32"/>
      <c r="T35" s="32"/>
      <c r="U35" s="32"/>
      <c r="V35" s="32">
        <f>50000</f>
        <v>50000</v>
      </c>
      <c r="W35" s="32"/>
      <c r="X35" s="32"/>
      <c r="Y35" s="32"/>
      <c r="Z35" s="32"/>
      <c r="AA35" s="33" t="s">
        <v>51</v>
      </c>
      <c r="AB35" s="33"/>
      <c r="AC35" s="33" t="s">
        <v>51</v>
      </c>
      <c r="AD35" s="33"/>
      <c r="AE35" s="33"/>
      <c r="AF35" s="33" t="s">
        <v>51</v>
      </c>
      <c r="AG35" s="33"/>
      <c r="AH35" s="33"/>
      <c r="AI35" s="33"/>
      <c r="AJ35" s="33" t="s">
        <v>51</v>
      </c>
      <c r="AK35" s="33"/>
      <c r="AL35" s="33"/>
      <c r="AM35" s="33"/>
      <c r="AN35" s="32">
        <f>50000</f>
        <v>50000</v>
      </c>
      <c r="AO35" s="32"/>
      <c r="AP35" s="32"/>
      <c r="AQ35" s="32"/>
      <c r="AR35" s="32"/>
      <c r="AS35" s="32"/>
      <c r="AT35" s="34">
        <f>50000</f>
        <v>50000</v>
      </c>
      <c r="AU35" s="34"/>
      <c r="AV35" s="34"/>
    </row>
    <row r="36" spans="1:48" s="1" customFormat="1" ht="13.5" customHeight="1">
      <c r="A36" s="30" t="s">
        <v>89</v>
      </c>
      <c r="B36" s="30"/>
      <c r="C36" s="30"/>
      <c r="D36" s="30"/>
      <c r="E36" s="30"/>
      <c r="F36" s="30"/>
      <c r="G36" s="5" t="s">
        <v>90</v>
      </c>
      <c r="H36" s="5"/>
      <c r="I36" s="5"/>
      <c r="J36" s="5"/>
      <c r="K36" s="5"/>
      <c r="L36" s="31" t="s">
        <v>91</v>
      </c>
      <c r="M36" s="31"/>
      <c r="N36" s="31"/>
      <c r="O36" s="31"/>
      <c r="P36" s="31"/>
      <c r="Q36" s="31"/>
      <c r="R36" s="32">
        <f>111800</f>
        <v>111800</v>
      </c>
      <c r="S36" s="32"/>
      <c r="T36" s="32"/>
      <c r="U36" s="32"/>
      <c r="V36" s="32">
        <f>111800</f>
        <v>111800</v>
      </c>
      <c r="W36" s="32"/>
      <c r="X36" s="32"/>
      <c r="Y36" s="32"/>
      <c r="Z36" s="32"/>
      <c r="AA36" s="32">
        <f>17369.6</f>
        <v>17369.6</v>
      </c>
      <c r="AB36" s="32"/>
      <c r="AC36" s="33" t="s">
        <v>51</v>
      </c>
      <c r="AD36" s="33"/>
      <c r="AE36" s="33"/>
      <c r="AF36" s="33" t="s">
        <v>51</v>
      </c>
      <c r="AG36" s="33"/>
      <c r="AH36" s="33"/>
      <c r="AI36" s="33"/>
      <c r="AJ36" s="32">
        <f>17369.6</f>
        <v>17369.6</v>
      </c>
      <c r="AK36" s="32"/>
      <c r="AL36" s="32"/>
      <c r="AM36" s="32"/>
      <c r="AN36" s="32">
        <f>94430.4</f>
        <v>94430.4</v>
      </c>
      <c r="AO36" s="32"/>
      <c r="AP36" s="32"/>
      <c r="AQ36" s="32"/>
      <c r="AR36" s="32"/>
      <c r="AS36" s="32"/>
      <c r="AT36" s="34">
        <f>94430.4</f>
        <v>94430.4</v>
      </c>
      <c r="AU36" s="34"/>
      <c r="AV36" s="34"/>
    </row>
    <row r="37" spans="1:48" s="1" customFormat="1" ht="13.5" customHeight="1">
      <c r="A37" s="30" t="s">
        <v>80</v>
      </c>
      <c r="B37" s="30"/>
      <c r="C37" s="30"/>
      <c r="D37" s="30"/>
      <c r="E37" s="30"/>
      <c r="F37" s="30"/>
      <c r="G37" s="5" t="s">
        <v>92</v>
      </c>
      <c r="H37" s="5"/>
      <c r="I37" s="5"/>
      <c r="J37" s="5"/>
      <c r="K37" s="5"/>
      <c r="L37" s="31" t="s">
        <v>93</v>
      </c>
      <c r="M37" s="31"/>
      <c r="N37" s="31"/>
      <c r="O37" s="31"/>
      <c r="P37" s="31"/>
      <c r="Q37" s="31"/>
      <c r="R37" s="32">
        <f>8000</f>
        <v>8000</v>
      </c>
      <c r="S37" s="32"/>
      <c r="T37" s="32"/>
      <c r="U37" s="32"/>
      <c r="V37" s="32">
        <f>8000</f>
        <v>8000</v>
      </c>
      <c r="W37" s="32"/>
      <c r="X37" s="32"/>
      <c r="Y37" s="32"/>
      <c r="Z37" s="32"/>
      <c r="AA37" s="32">
        <f>3618.18</f>
        <v>3618.18</v>
      </c>
      <c r="AB37" s="32"/>
      <c r="AC37" s="33" t="s">
        <v>51</v>
      </c>
      <c r="AD37" s="33"/>
      <c r="AE37" s="33"/>
      <c r="AF37" s="33" t="s">
        <v>51</v>
      </c>
      <c r="AG37" s="33"/>
      <c r="AH37" s="33"/>
      <c r="AI37" s="33"/>
      <c r="AJ37" s="32">
        <f>3618.18</f>
        <v>3618.18</v>
      </c>
      <c r="AK37" s="32"/>
      <c r="AL37" s="32"/>
      <c r="AM37" s="32"/>
      <c r="AN37" s="32">
        <f>4381.82</f>
        <v>4381.82</v>
      </c>
      <c r="AO37" s="32"/>
      <c r="AP37" s="32"/>
      <c r="AQ37" s="32"/>
      <c r="AR37" s="32"/>
      <c r="AS37" s="32"/>
      <c r="AT37" s="34">
        <f>4381.82</f>
        <v>4381.82</v>
      </c>
      <c r="AU37" s="34"/>
      <c r="AV37" s="34"/>
    </row>
    <row r="38" spans="1:48" s="1" customFormat="1" ht="13.5" customHeight="1">
      <c r="A38" s="30" t="s">
        <v>89</v>
      </c>
      <c r="B38" s="30"/>
      <c r="C38" s="30"/>
      <c r="D38" s="30"/>
      <c r="E38" s="30"/>
      <c r="F38" s="30"/>
      <c r="G38" s="5" t="s">
        <v>94</v>
      </c>
      <c r="H38" s="5"/>
      <c r="I38" s="5"/>
      <c r="J38" s="5"/>
      <c r="K38" s="5"/>
      <c r="L38" s="31" t="s">
        <v>95</v>
      </c>
      <c r="M38" s="31"/>
      <c r="N38" s="31"/>
      <c r="O38" s="31"/>
      <c r="P38" s="31"/>
      <c r="Q38" s="31"/>
      <c r="R38" s="32">
        <f>278572</f>
        <v>278572</v>
      </c>
      <c r="S38" s="32"/>
      <c r="T38" s="32"/>
      <c r="U38" s="32"/>
      <c r="V38" s="32">
        <f>278572</f>
        <v>278572</v>
      </c>
      <c r="W38" s="32"/>
      <c r="X38" s="32"/>
      <c r="Y38" s="32"/>
      <c r="Z38" s="32"/>
      <c r="AA38" s="32">
        <f>34644.6</f>
        <v>34644.6</v>
      </c>
      <c r="AB38" s="32"/>
      <c r="AC38" s="33" t="s">
        <v>51</v>
      </c>
      <c r="AD38" s="33"/>
      <c r="AE38" s="33"/>
      <c r="AF38" s="33" t="s">
        <v>51</v>
      </c>
      <c r="AG38" s="33"/>
      <c r="AH38" s="33"/>
      <c r="AI38" s="33"/>
      <c r="AJ38" s="32">
        <f>34644.6</f>
        <v>34644.6</v>
      </c>
      <c r="AK38" s="32"/>
      <c r="AL38" s="32"/>
      <c r="AM38" s="32"/>
      <c r="AN38" s="32">
        <f>243927.4</f>
        <v>243927.4</v>
      </c>
      <c r="AO38" s="32"/>
      <c r="AP38" s="32"/>
      <c r="AQ38" s="32"/>
      <c r="AR38" s="32"/>
      <c r="AS38" s="32"/>
      <c r="AT38" s="34">
        <f>243927.4</f>
        <v>243927.4</v>
      </c>
      <c r="AU38" s="34"/>
      <c r="AV38" s="34"/>
    </row>
    <row r="39" spans="1:48" s="1" customFormat="1" ht="33.75" customHeight="1">
      <c r="A39" s="30" t="s">
        <v>96</v>
      </c>
      <c r="B39" s="30"/>
      <c r="C39" s="30"/>
      <c r="D39" s="30"/>
      <c r="E39" s="30"/>
      <c r="F39" s="30"/>
      <c r="G39" s="5" t="s">
        <v>97</v>
      </c>
      <c r="H39" s="5"/>
      <c r="I39" s="5"/>
      <c r="J39" s="5"/>
      <c r="K39" s="5"/>
      <c r="L39" s="31" t="s">
        <v>98</v>
      </c>
      <c r="M39" s="31"/>
      <c r="N39" s="31"/>
      <c r="O39" s="31"/>
      <c r="P39" s="31"/>
      <c r="Q39" s="31"/>
      <c r="R39" s="32">
        <f>230700</f>
        <v>230700</v>
      </c>
      <c r="S39" s="32"/>
      <c r="T39" s="32"/>
      <c r="U39" s="32"/>
      <c r="V39" s="32">
        <f>230700</f>
        <v>230700</v>
      </c>
      <c r="W39" s="32"/>
      <c r="X39" s="32"/>
      <c r="Y39" s="32"/>
      <c r="Z39" s="32"/>
      <c r="AA39" s="33" t="s">
        <v>51</v>
      </c>
      <c r="AB39" s="33"/>
      <c r="AC39" s="33" t="s">
        <v>51</v>
      </c>
      <c r="AD39" s="33"/>
      <c r="AE39" s="33"/>
      <c r="AF39" s="33" t="s">
        <v>51</v>
      </c>
      <c r="AG39" s="33"/>
      <c r="AH39" s="33"/>
      <c r="AI39" s="33"/>
      <c r="AJ39" s="33" t="s">
        <v>51</v>
      </c>
      <c r="AK39" s="33"/>
      <c r="AL39" s="33"/>
      <c r="AM39" s="33"/>
      <c r="AN39" s="32">
        <f>230700</f>
        <v>230700</v>
      </c>
      <c r="AO39" s="32"/>
      <c r="AP39" s="32"/>
      <c r="AQ39" s="32"/>
      <c r="AR39" s="32"/>
      <c r="AS39" s="32"/>
      <c r="AT39" s="34">
        <f>230700</f>
        <v>230700</v>
      </c>
      <c r="AU39" s="34"/>
      <c r="AV39" s="34"/>
    </row>
    <row r="40" spans="1:48" s="1" customFormat="1" ht="13.5" customHeight="1">
      <c r="A40" s="30" t="s">
        <v>89</v>
      </c>
      <c r="B40" s="30"/>
      <c r="C40" s="30"/>
      <c r="D40" s="30"/>
      <c r="E40" s="30"/>
      <c r="F40" s="30"/>
      <c r="G40" s="5" t="s">
        <v>99</v>
      </c>
      <c r="H40" s="5"/>
      <c r="I40" s="5"/>
      <c r="J40" s="5"/>
      <c r="K40" s="5"/>
      <c r="L40" s="31" t="s">
        <v>100</v>
      </c>
      <c r="M40" s="31"/>
      <c r="N40" s="31"/>
      <c r="O40" s="31"/>
      <c r="P40" s="31"/>
      <c r="Q40" s="31"/>
      <c r="R40" s="32">
        <f>198000</f>
        <v>198000</v>
      </c>
      <c r="S40" s="32"/>
      <c r="T40" s="32"/>
      <c r="U40" s="32"/>
      <c r="V40" s="32">
        <f>198000</f>
        <v>198000</v>
      </c>
      <c r="W40" s="32"/>
      <c r="X40" s="32"/>
      <c r="Y40" s="32"/>
      <c r="Z40" s="32"/>
      <c r="AA40" s="33" t="s">
        <v>51</v>
      </c>
      <c r="AB40" s="33"/>
      <c r="AC40" s="33" t="s">
        <v>51</v>
      </c>
      <c r="AD40" s="33"/>
      <c r="AE40" s="33"/>
      <c r="AF40" s="33" t="s">
        <v>51</v>
      </c>
      <c r="AG40" s="33"/>
      <c r="AH40" s="33"/>
      <c r="AI40" s="33"/>
      <c r="AJ40" s="33" t="s">
        <v>51</v>
      </c>
      <c r="AK40" s="33"/>
      <c r="AL40" s="33"/>
      <c r="AM40" s="33"/>
      <c r="AN40" s="32">
        <f>198000</f>
        <v>198000</v>
      </c>
      <c r="AO40" s="32"/>
      <c r="AP40" s="32"/>
      <c r="AQ40" s="32"/>
      <c r="AR40" s="32"/>
      <c r="AS40" s="32"/>
      <c r="AT40" s="34">
        <f>198000</f>
        <v>198000</v>
      </c>
      <c r="AU40" s="34"/>
      <c r="AV40" s="34"/>
    </row>
    <row r="41" spans="1:48" s="1" customFormat="1" ht="13.5" customHeight="1">
      <c r="A41" s="30" t="s">
        <v>64</v>
      </c>
      <c r="B41" s="30"/>
      <c r="C41" s="30"/>
      <c r="D41" s="30"/>
      <c r="E41" s="30"/>
      <c r="F41" s="30"/>
      <c r="G41" s="5" t="s">
        <v>101</v>
      </c>
      <c r="H41" s="5"/>
      <c r="I41" s="5"/>
      <c r="J41" s="5"/>
      <c r="K41" s="5"/>
      <c r="L41" s="31" t="s">
        <v>102</v>
      </c>
      <c r="M41" s="31"/>
      <c r="N41" s="31"/>
      <c r="O41" s="31"/>
      <c r="P41" s="31"/>
      <c r="Q41" s="31"/>
      <c r="R41" s="32">
        <f>141800</f>
        <v>141800</v>
      </c>
      <c r="S41" s="32"/>
      <c r="T41" s="32"/>
      <c r="U41" s="32"/>
      <c r="V41" s="32">
        <f>141800</f>
        <v>141800</v>
      </c>
      <c r="W41" s="32"/>
      <c r="X41" s="32"/>
      <c r="Y41" s="32"/>
      <c r="Z41" s="32"/>
      <c r="AA41" s="32">
        <f>74830.89</f>
        <v>74830.89</v>
      </c>
      <c r="AB41" s="32"/>
      <c r="AC41" s="33" t="s">
        <v>51</v>
      </c>
      <c r="AD41" s="33"/>
      <c r="AE41" s="33"/>
      <c r="AF41" s="33" t="s">
        <v>51</v>
      </c>
      <c r="AG41" s="33"/>
      <c r="AH41" s="33"/>
      <c r="AI41" s="33"/>
      <c r="AJ41" s="32">
        <f>74830.89</f>
        <v>74830.89</v>
      </c>
      <c r="AK41" s="32"/>
      <c r="AL41" s="32"/>
      <c r="AM41" s="32"/>
      <c r="AN41" s="32">
        <f>66969.11</f>
        <v>66969.11</v>
      </c>
      <c r="AO41" s="32"/>
      <c r="AP41" s="32"/>
      <c r="AQ41" s="32"/>
      <c r="AR41" s="32"/>
      <c r="AS41" s="32"/>
      <c r="AT41" s="34">
        <f>66969.11</f>
        <v>66969.11</v>
      </c>
      <c r="AU41" s="34"/>
      <c r="AV41" s="34"/>
    </row>
    <row r="42" spans="1:48" s="1" customFormat="1" ht="24" customHeight="1">
      <c r="A42" s="30" t="s">
        <v>67</v>
      </c>
      <c r="B42" s="30"/>
      <c r="C42" s="30"/>
      <c r="D42" s="30"/>
      <c r="E42" s="30"/>
      <c r="F42" s="30"/>
      <c r="G42" s="5" t="s">
        <v>103</v>
      </c>
      <c r="H42" s="5"/>
      <c r="I42" s="5"/>
      <c r="J42" s="5"/>
      <c r="K42" s="5"/>
      <c r="L42" s="31" t="s">
        <v>104</v>
      </c>
      <c r="M42" s="31"/>
      <c r="N42" s="31"/>
      <c r="O42" s="31"/>
      <c r="P42" s="31"/>
      <c r="Q42" s="31"/>
      <c r="R42" s="32">
        <f>42900</f>
        <v>42900</v>
      </c>
      <c r="S42" s="32"/>
      <c r="T42" s="32"/>
      <c r="U42" s="32"/>
      <c r="V42" s="32">
        <f>42900</f>
        <v>42900</v>
      </c>
      <c r="W42" s="32"/>
      <c r="X42" s="32"/>
      <c r="Y42" s="32"/>
      <c r="Z42" s="32"/>
      <c r="AA42" s="32">
        <f>17529.11</f>
        <v>17529.11</v>
      </c>
      <c r="AB42" s="32"/>
      <c r="AC42" s="33" t="s">
        <v>51</v>
      </c>
      <c r="AD42" s="33"/>
      <c r="AE42" s="33"/>
      <c r="AF42" s="33" t="s">
        <v>51</v>
      </c>
      <c r="AG42" s="33"/>
      <c r="AH42" s="33"/>
      <c r="AI42" s="33"/>
      <c r="AJ42" s="32">
        <f>17529.11</f>
        <v>17529.11</v>
      </c>
      <c r="AK42" s="32"/>
      <c r="AL42" s="32"/>
      <c r="AM42" s="32"/>
      <c r="AN42" s="32">
        <f>25370.89</f>
        <v>25370.89</v>
      </c>
      <c r="AO42" s="32"/>
      <c r="AP42" s="32"/>
      <c r="AQ42" s="32"/>
      <c r="AR42" s="32"/>
      <c r="AS42" s="32"/>
      <c r="AT42" s="34">
        <f>25370.89</f>
        <v>25370.89</v>
      </c>
      <c r="AU42" s="34"/>
      <c r="AV42" s="34"/>
    </row>
    <row r="43" spans="1:48" s="1" customFormat="1" ht="13.5" customHeight="1">
      <c r="A43" s="30" t="s">
        <v>89</v>
      </c>
      <c r="B43" s="30"/>
      <c r="C43" s="30"/>
      <c r="D43" s="30"/>
      <c r="E43" s="30"/>
      <c r="F43" s="30"/>
      <c r="G43" s="5" t="s">
        <v>105</v>
      </c>
      <c r="H43" s="5"/>
      <c r="I43" s="5"/>
      <c r="J43" s="5"/>
      <c r="K43" s="5"/>
      <c r="L43" s="31" t="s">
        <v>106</v>
      </c>
      <c r="M43" s="31"/>
      <c r="N43" s="31"/>
      <c r="O43" s="31"/>
      <c r="P43" s="31"/>
      <c r="Q43" s="31"/>
      <c r="R43" s="32">
        <f>25000</f>
        <v>25000</v>
      </c>
      <c r="S43" s="32"/>
      <c r="T43" s="32"/>
      <c r="U43" s="32"/>
      <c r="V43" s="32">
        <f>25000</f>
        <v>25000</v>
      </c>
      <c r="W43" s="32"/>
      <c r="X43" s="32"/>
      <c r="Y43" s="32"/>
      <c r="Z43" s="32"/>
      <c r="AA43" s="33" t="s">
        <v>51</v>
      </c>
      <c r="AB43" s="33"/>
      <c r="AC43" s="33" t="s">
        <v>51</v>
      </c>
      <c r="AD43" s="33"/>
      <c r="AE43" s="33"/>
      <c r="AF43" s="33" t="s">
        <v>51</v>
      </c>
      <c r="AG43" s="33"/>
      <c r="AH43" s="33"/>
      <c r="AI43" s="33"/>
      <c r="AJ43" s="33" t="s">
        <v>51</v>
      </c>
      <c r="AK43" s="33"/>
      <c r="AL43" s="33"/>
      <c r="AM43" s="33"/>
      <c r="AN43" s="32">
        <f>25000</f>
        <v>25000</v>
      </c>
      <c r="AO43" s="32"/>
      <c r="AP43" s="32"/>
      <c r="AQ43" s="32"/>
      <c r="AR43" s="32"/>
      <c r="AS43" s="32"/>
      <c r="AT43" s="34">
        <f>25000</f>
        <v>25000</v>
      </c>
      <c r="AU43" s="34"/>
      <c r="AV43" s="34"/>
    </row>
    <row r="44" spans="1:48" s="1" customFormat="1" ht="24" customHeight="1">
      <c r="A44" s="30" t="s">
        <v>107</v>
      </c>
      <c r="B44" s="30"/>
      <c r="C44" s="30"/>
      <c r="D44" s="30"/>
      <c r="E44" s="30"/>
      <c r="F44" s="30"/>
      <c r="G44" s="5" t="s">
        <v>108</v>
      </c>
      <c r="H44" s="5"/>
      <c r="I44" s="5"/>
      <c r="J44" s="5"/>
      <c r="K44" s="5"/>
      <c r="L44" s="31" t="s">
        <v>109</v>
      </c>
      <c r="M44" s="31"/>
      <c r="N44" s="31"/>
      <c r="O44" s="31"/>
      <c r="P44" s="31"/>
      <c r="Q44" s="31"/>
      <c r="R44" s="32">
        <f>120000</f>
        <v>120000</v>
      </c>
      <c r="S44" s="32"/>
      <c r="T44" s="32"/>
      <c r="U44" s="32"/>
      <c r="V44" s="32">
        <f>120000</f>
        <v>120000</v>
      </c>
      <c r="W44" s="32"/>
      <c r="X44" s="32"/>
      <c r="Y44" s="32"/>
      <c r="Z44" s="32"/>
      <c r="AA44" s="33" t="s">
        <v>51</v>
      </c>
      <c r="AB44" s="33"/>
      <c r="AC44" s="33" t="s">
        <v>51</v>
      </c>
      <c r="AD44" s="33"/>
      <c r="AE44" s="33"/>
      <c r="AF44" s="33" t="s">
        <v>51</v>
      </c>
      <c r="AG44" s="33"/>
      <c r="AH44" s="33"/>
      <c r="AI44" s="33"/>
      <c r="AJ44" s="33" t="s">
        <v>51</v>
      </c>
      <c r="AK44" s="33"/>
      <c r="AL44" s="33"/>
      <c r="AM44" s="33"/>
      <c r="AN44" s="32">
        <f>120000</f>
        <v>120000</v>
      </c>
      <c r="AO44" s="32"/>
      <c r="AP44" s="32"/>
      <c r="AQ44" s="32"/>
      <c r="AR44" s="32"/>
      <c r="AS44" s="32"/>
      <c r="AT44" s="34">
        <f>120000</f>
        <v>120000</v>
      </c>
      <c r="AU44" s="34"/>
      <c r="AV44" s="34"/>
    </row>
    <row r="45" spans="1:48" s="1" customFormat="1" ht="13.5" customHeight="1">
      <c r="A45" s="30" t="s">
        <v>89</v>
      </c>
      <c r="B45" s="30"/>
      <c r="C45" s="30"/>
      <c r="D45" s="30"/>
      <c r="E45" s="30"/>
      <c r="F45" s="30"/>
      <c r="G45" s="5" t="s">
        <v>110</v>
      </c>
      <c r="H45" s="5"/>
      <c r="I45" s="5"/>
      <c r="J45" s="5"/>
      <c r="K45" s="5"/>
      <c r="L45" s="31" t="s">
        <v>111</v>
      </c>
      <c r="M45" s="31"/>
      <c r="N45" s="31"/>
      <c r="O45" s="31"/>
      <c r="P45" s="31"/>
      <c r="Q45" s="31"/>
      <c r="R45" s="32">
        <f>15000</f>
        <v>15000</v>
      </c>
      <c r="S45" s="32"/>
      <c r="T45" s="32"/>
      <c r="U45" s="32"/>
      <c r="V45" s="32">
        <f>15000</f>
        <v>15000</v>
      </c>
      <c r="W45" s="32"/>
      <c r="X45" s="32"/>
      <c r="Y45" s="32"/>
      <c r="Z45" s="32"/>
      <c r="AA45" s="33" t="s">
        <v>51</v>
      </c>
      <c r="AB45" s="33"/>
      <c r="AC45" s="33" t="s">
        <v>51</v>
      </c>
      <c r="AD45" s="33"/>
      <c r="AE45" s="33"/>
      <c r="AF45" s="33" t="s">
        <v>51</v>
      </c>
      <c r="AG45" s="33"/>
      <c r="AH45" s="33"/>
      <c r="AI45" s="33"/>
      <c r="AJ45" s="33" t="s">
        <v>51</v>
      </c>
      <c r="AK45" s="33"/>
      <c r="AL45" s="33"/>
      <c r="AM45" s="33"/>
      <c r="AN45" s="32">
        <f>15000</f>
        <v>15000</v>
      </c>
      <c r="AO45" s="32"/>
      <c r="AP45" s="32"/>
      <c r="AQ45" s="32"/>
      <c r="AR45" s="32"/>
      <c r="AS45" s="32"/>
      <c r="AT45" s="34">
        <f>15000</f>
        <v>15000</v>
      </c>
      <c r="AU45" s="34"/>
      <c r="AV45" s="34"/>
    </row>
    <row r="46" spans="1:48" s="1" customFormat="1" ht="24" customHeight="1">
      <c r="A46" s="30" t="s">
        <v>107</v>
      </c>
      <c r="B46" s="30"/>
      <c r="C46" s="30"/>
      <c r="D46" s="30"/>
      <c r="E46" s="30"/>
      <c r="F46" s="30"/>
      <c r="G46" s="5" t="s">
        <v>112</v>
      </c>
      <c r="H46" s="5"/>
      <c r="I46" s="5"/>
      <c r="J46" s="5"/>
      <c r="K46" s="5"/>
      <c r="L46" s="31" t="s">
        <v>113</v>
      </c>
      <c r="M46" s="31"/>
      <c r="N46" s="31"/>
      <c r="O46" s="31"/>
      <c r="P46" s="31"/>
      <c r="Q46" s="31"/>
      <c r="R46" s="32">
        <f>321000</f>
        <v>321000</v>
      </c>
      <c r="S46" s="32"/>
      <c r="T46" s="32"/>
      <c r="U46" s="32"/>
      <c r="V46" s="32">
        <f>321000</f>
        <v>321000</v>
      </c>
      <c r="W46" s="32"/>
      <c r="X46" s="32"/>
      <c r="Y46" s="32"/>
      <c r="Z46" s="32"/>
      <c r="AA46" s="32">
        <f>124000</f>
        <v>124000</v>
      </c>
      <c r="AB46" s="32"/>
      <c r="AC46" s="33" t="s">
        <v>51</v>
      </c>
      <c r="AD46" s="33"/>
      <c r="AE46" s="33"/>
      <c r="AF46" s="33" t="s">
        <v>51</v>
      </c>
      <c r="AG46" s="33"/>
      <c r="AH46" s="33"/>
      <c r="AI46" s="33"/>
      <c r="AJ46" s="32">
        <f>124000</f>
        <v>124000</v>
      </c>
      <c r="AK46" s="32"/>
      <c r="AL46" s="32"/>
      <c r="AM46" s="32"/>
      <c r="AN46" s="32">
        <f>197000</f>
        <v>197000</v>
      </c>
      <c r="AO46" s="32"/>
      <c r="AP46" s="32"/>
      <c r="AQ46" s="32"/>
      <c r="AR46" s="32"/>
      <c r="AS46" s="32"/>
      <c r="AT46" s="34">
        <f>197000</f>
        <v>197000</v>
      </c>
      <c r="AU46" s="34"/>
      <c r="AV46" s="34"/>
    </row>
    <row r="47" spans="1:48" s="1" customFormat="1" ht="24" customHeight="1">
      <c r="A47" s="30" t="s">
        <v>114</v>
      </c>
      <c r="B47" s="30"/>
      <c r="C47" s="30"/>
      <c r="D47" s="30"/>
      <c r="E47" s="30"/>
      <c r="F47" s="30"/>
      <c r="G47" s="5" t="s">
        <v>115</v>
      </c>
      <c r="H47" s="5"/>
      <c r="I47" s="5"/>
      <c r="J47" s="5"/>
      <c r="K47" s="5"/>
      <c r="L47" s="31" t="s">
        <v>116</v>
      </c>
      <c r="M47" s="31"/>
      <c r="N47" s="31"/>
      <c r="O47" s="31"/>
      <c r="P47" s="31"/>
      <c r="Q47" s="31"/>
      <c r="R47" s="32">
        <f>377600</f>
        <v>377600</v>
      </c>
      <c r="S47" s="32"/>
      <c r="T47" s="32"/>
      <c r="U47" s="32"/>
      <c r="V47" s="32">
        <f>377600</f>
        <v>377600</v>
      </c>
      <c r="W47" s="32"/>
      <c r="X47" s="32"/>
      <c r="Y47" s="32"/>
      <c r="Z47" s="32"/>
      <c r="AA47" s="32">
        <f>345563.97</f>
        <v>345563.97</v>
      </c>
      <c r="AB47" s="32"/>
      <c r="AC47" s="33" t="s">
        <v>51</v>
      </c>
      <c r="AD47" s="33"/>
      <c r="AE47" s="33"/>
      <c r="AF47" s="33" t="s">
        <v>51</v>
      </c>
      <c r="AG47" s="33"/>
      <c r="AH47" s="33"/>
      <c r="AI47" s="33"/>
      <c r="AJ47" s="32">
        <f>345563.97</f>
        <v>345563.97</v>
      </c>
      <c r="AK47" s="32"/>
      <c r="AL47" s="32"/>
      <c r="AM47" s="32"/>
      <c r="AN47" s="32">
        <f>32036.03</f>
        <v>32036.03</v>
      </c>
      <c r="AO47" s="32"/>
      <c r="AP47" s="32"/>
      <c r="AQ47" s="32"/>
      <c r="AR47" s="32"/>
      <c r="AS47" s="32"/>
      <c r="AT47" s="34">
        <f>32036.03</f>
        <v>32036.03</v>
      </c>
      <c r="AU47" s="34"/>
      <c r="AV47" s="34"/>
    </row>
    <row r="48" spans="1:48" s="1" customFormat="1" ht="24" customHeight="1">
      <c r="A48" s="30" t="s">
        <v>114</v>
      </c>
      <c r="B48" s="30"/>
      <c r="C48" s="30"/>
      <c r="D48" s="30"/>
      <c r="E48" s="30"/>
      <c r="F48" s="30"/>
      <c r="G48" s="5" t="s">
        <v>117</v>
      </c>
      <c r="H48" s="5"/>
      <c r="I48" s="5"/>
      <c r="J48" s="5"/>
      <c r="K48" s="5"/>
      <c r="L48" s="31" t="s">
        <v>118</v>
      </c>
      <c r="M48" s="31"/>
      <c r="N48" s="31"/>
      <c r="O48" s="31"/>
      <c r="P48" s="31"/>
      <c r="Q48" s="31"/>
      <c r="R48" s="32">
        <f>30279335.31</f>
        <v>30279335.31</v>
      </c>
      <c r="S48" s="32"/>
      <c r="T48" s="32"/>
      <c r="U48" s="32"/>
      <c r="V48" s="32">
        <f>30279335.31</f>
        <v>30279335.31</v>
      </c>
      <c r="W48" s="32"/>
      <c r="X48" s="32"/>
      <c r="Y48" s="32"/>
      <c r="Z48" s="32"/>
      <c r="AA48" s="32">
        <f>27778328.4</f>
        <v>27778328.4</v>
      </c>
      <c r="AB48" s="32"/>
      <c r="AC48" s="33" t="s">
        <v>51</v>
      </c>
      <c r="AD48" s="33"/>
      <c r="AE48" s="33"/>
      <c r="AF48" s="33" t="s">
        <v>51</v>
      </c>
      <c r="AG48" s="33"/>
      <c r="AH48" s="33"/>
      <c r="AI48" s="33"/>
      <c r="AJ48" s="32">
        <f>27778328.4</f>
        <v>27778328.4</v>
      </c>
      <c r="AK48" s="32"/>
      <c r="AL48" s="32"/>
      <c r="AM48" s="32"/>
      <c r="AN48" s="32">
        <f>2501006.91</f>
        <v>2501006.91</v>
      </c>
      <c r="AO48" s="32"/>
      <c r="AP48" s="32"/>
      <c r="AQ48" s="32"/>
      <c r="AR48" s="32"/>
      <c r="AS48" s="32"/>
      <c r="AT48" s="34">
        <f>2501006.91</f>
        <v>2501006.91</v>
      </c>
      <c r="AU48" s="34"/>
      <c r="AV48" s="34"/>
    </row>
    <row r="49" spans="1:48" s="1" customFormat="1" ht="24" customHeight="1">
      <c r="A49" s="30" t="s">
        <v>114</v>
      </c>
      <c r="B49" s="30"/>
      <c r="C49" s="30"/>
      <c r="D49" s="30"/>
      <c r="E49" s="30"/>
      <c r="F49" s="30"/>
      <c r="G49" s="5" t="s">
        <v>119</v>
      </c>
      <c r="H49" s="5"/>
      <c r="I49" s="5"/>
      <c r="J49" s="5"/>
      <c r="K49" s="5"/>
      <c r="L49" s="31" t="s">
        <v>120</v>
      </c>
      <c r="M49" s="31"/>
      <c r="N49" s="31"/>
      <c r="O49" s="31"/>
      <c r="P49" s="31"/>
      <c r="Q49" s="31"/>
      <c r="R49" s="32">
        <f>29351479.82</f>
        <v>29351479.82</v>
      </c>
      <c r="S49" s="32"/>
      <c r="T49" s="32"/>
      <c r="U49" s="32"/>
      <c r="V49" s="32">
        <f>29351479.82</f>
        <v>29351479.82</v>
      </c>
      <c r="W49" s="32"/>
      <c r="X49" s="32"/>
      <c r="Y49" s="32"/>
      <c r="Z49" s="32"/>
      <c r="AA49" s="32">
        <f>26927111.73</f>
        <v>26927111.73</v>
      </c>
      <c r="AB49" s="32"/>
      <c r="AC49" s="33" t="s">
        <v>51</v>
      </c>
      <c r="AD49" s="33"/>
      <c r="AE49" s="33"/>
      <c r="AF49" s="33" t="s">
        <v>51</v>
      </c>
      <c r="AG49" s="33"/>
      <c r="AH49" s="33"/>
      <c r="AI49" s="33"/>
      <c r="AJ49" s="32">
        <f>26927111.73</f>
        <v>26927111.73</v>
      </c>
      <c r="AK49" s="32"/>
      <c r="AL49" s="32"/>
      <c r="AM49" s="32"/>
      <c r="AN49" s="32">
        <f>2424368.09</f>
        <v>2424368.09</v>
      </c>
      <c r="AO49" s="32"/>
      <c r="AP49" s="32"/>
      <c r="AQ49" s="32"/>
      <c r="AR49" s="32"/>
      <c r="AS49" s="32"/>
      <c r="AT49" s="34">
        <f>2424368.09</f>
        <v>2424368.09</v>
      </c>
      <c r="AU49" s="34"/>
      <c r="AV49" s="34"/>
    </row>
    <row r="50" spans="1:48" s="1" customFormat="1" ht="24" customHeight="1">
      <c r="A50" s="30" t="s">
        <v>107</v>
      </c>
      <c r="B50" s="30"/>
      <c r="C50" s="30"/>
      <c r="D50" s="30"/>
      <c r="E50" s="30"/>
      <c r="F50" s="30"/>
      <c r="G50" s="5" t="s">
        <v>121</v>
      </c>
      <c r="H50" s="5"/>
      <c r="I50" s="5"/>
      <c r="J50" s="5"/>
      <c r="K50" s="5"/>
      <c r="L50" s="31" t="s">
        <v>122</v>
      </c>
      <c r="M50" s="31"/>
      <c r="N50" s="31"/>
      <c r="O50" s="31"/>
      <c r="P50" s="31"/>
      <c r="Q50" s="31"/>
      <c r="R50" s="32">
        <f>1944348.11</f>
        <v>1944348.11</v>
      </c>
      <c r="S50" s="32"/>
      <c r="T50" s="32"/>
      <c r="U50" s="32"/>
      <c r="V50" s="32">
        <f>1944348.11</f>
        <v>1944348.11</v>
      </c>
      <c r="W50" s="32"/>
      <c r="X50" s="32"/>
      <c r="Y50" s="32"/>
      <c r="Z50" s="32"/>
      <c r="AA50" s="32">
        <f>364940.66</f>
        <v>364940.66</v>
      </c>
      <c r="AB50" s="32"/>
      <c r="AC50" s="33" t="s">
        <v>51</v>
      </c>
      <c r="AD50" s="33"/>
      <c r="AE50" s="33"/>
      <c r="AF50" s="33" t="s">
        <v>51</v>
      </c>
      <c r="AG50" s="33"/>
      <c r="AH50" s="33"/>
      <c r="AI50" s="33"/>
      <c r="AJ50" s="32">
        <f>364940.66</f>
        <v>364940.66</v>
      </c>
      <c r="AK50" s="32"/>
      <c r="AL50" s="32"/>
      <c r="AM50" s="32"/>
      <c r="AN50" s="32">
        <f>1579407.45</f>
        <v>1579407.45</v>
      </c>
      <c r="AO50" s="32"/>
      <c r="AP50" s="32"/>
      <c r="AQ50" s="32"/>
      <c r="AR50" s="32"/>
      <c r="AS50" s="32"/>
      <c r="AT50" s="34">
        <f>1579407.45</f>
        <v>1579407.45</v>
      </c>
      <c r="AU50" s="34"/>
      <c r="AV50" s="34"/>
    </row>
    <row r="51" spans="1:48" s="1" customFormat="1" ht="24" customHeight="1">
      <c r="A51" s="30" t="s">
        <v>107</v>
      </c>
      <c r="B51" s="30"/>
      <c r="C51" s="30"/>
      <c r="D51" s="30"/>
      <c r="E51" s="30"/>
      <c r="F51" s="30"/>
      <c r="G51" s="5" t="s">
        <v>123</v>
      </c>
      <c r="H51" s="5"/>
      <c r="I51" s="5"/>
      <c r="J51" s="5"/>
      <c r="K51" s="5"/>
      <c r="L51" s="31" t="s">
        <v>124</v>
      </c>
      <c r="M51" s="31"/>
      <c r="N51" s="31"/>
      <c r="O51" s="31"/>
      <c r="P51" s="31"/>
      <c r="Q51" s="31"/>
      <c r="R51" s="32">
        <f>293300</f>
        <v>293300</v>
      </c>
      <c r="S51" s="32"/>
      <c r="T51" s="32"/>
      <c r="U51" s="32"/>
      <c r="V51" s="32">
        <f>293300</f>
        <v>293300</v>
      </c>
      <c r="W51" s="32"/>
      <c r="X51" s="32"/>
      <c r="Y51" s="32"/>
      <c r="Z51" s="32"/>
      <c r="AA51" s="32">
        <f>293239.96</f>
        <v>293239.96</v>
      </c>
      <c r="AB51" s="32"/>
      <c r="AC51" s="33" t="s">
        <v>51</v>
      </c>
      <c r="AD51" s="33"/>
      <c r="AE51" s="33"/>
      <c r="AF51" s="33" t="s">
        <v>51</v>
      </c>
      <c r="AG51" s="33"/>
      <c r="AH51" s="33"/>
      <c r="AI51" s="33"/>
      <c r="AJ51" s="32">
        <f>293239.96</f>
        <v>293239.96</v>
      </c>
      <c r="AK51" s="32"/>
      <c r="AL51" s="32"/>
      <c r="AM51" s="32"/>
      <c r="AN51" s="32">
        <f>60.04</f>
        <v>60.04</v>
      </c>
      <c r="AO51" s="32"/>
      <c r="AP51" s="32"/>
      <c r="AQ51" s="32"/>
      <c r="AR51" s="32"/>
      <c r="AS51" s="32"/>
      <c r="AT51" s="34">
        <f>60.04</f>
        <v>60.04</v>
      </c>
      <c r="AU51" s="34"/>
      <c r="AV51" s="34"/>
    </row>
    <row r="52" spans="1:48" s="1" customFormat="1" ht="24" customHeight="1">
      <c r="A52" s="30" t="s">
        <v>107</v>
      </c>
      <c r="B52" s="30"/>
      <c r="C52" s="30"/>
      <c r="D52" s="30"/>
      <c r="E52" s="30"/>
      <c r="F52" s="30"/>
      <c r="G52" s="5" t="s">
        <v>125</v>
      </c>
      <c r="H52" s="5"/>
      <c r="I52" s="5"/>
      <c r="J52" s="5"/>
      <c r="K52" s="5"/>
      <c r="L52" s="31" t="s">
        <v>126</v>
      </c>
      <c r="M52" s="31"/>
      <c r="N52" s="31"/>
      <c r="O52" s="31"/>
      <c r="P52" s="31"/>
      <c r="Q52" s="31"/>
      <c r="R52" s="32">
        <f>2279100</f>
        <v>2279100</v>
      </c>
      <c r="S52" s="32"/>
      <c r="T52" s="32"/>
      <c r="U52" s="32"/>
      <c r="V52" s="32">
        <f>2279100</f>
        <v>2279100</v>
      </c>
      <c r="W52" s="32"/>
      <c r="X52" s="32"/>
      <c r="Y52" s="32"/>
      <c r="Z52" s="32"/>
      <c r="AA52" s="32">
        <f>2279040</f>
        <v>2279040</v>
      </c>
      <c r="AB52" s="32"/>
      <c r="AC52" s="33" t="s">
        <v>51</v>
      </c>
      <c r="AD52" s="33"/>
      <c r="AE52" s="33"/>
      <c r="AF52" s="33" t="s">
        <v>51</v>
      </c>
      <c r="AG52" s="33"/>
      <c r="AH52" s="33"/>
      <c r="AI52" s="33"/>
      <c r="AJ52" s="32">
        <f>2279040</f>
        <v>2279040</v>
      </c>
      <c r="AK52" s="32"/>
      <c r="AL52" s="32"/>
      <c r="AM52" s="32"/>
      <c r="AN52" s="32">
        <f>60</f>
        <v>60</v>
      </c>
      <c r="AO52" s="32"/>
      <c r="AP52" s="32"/>
      <c r="AQ52" s="32"/>
      <c r="AR52" s="32"/>
      <c r="AS52" s="32"/>
      <c r="AT52" s="34">
        <f>60</f>
        <v>60</v>
      </c>
      <c r="AU52" s="34"/>
      <c r="AV52" s="34"/>
    </row>
    <row r="53" spans="1:48" s="1" customFormat="1" ht="24" customHeight="1">
      <c r="A53" s="30" t="s">
        <v>107</v>
      </c>
      <c r="B53" s="30"/>
      <c r="C53" s="30"/>
      <c r="D53" s="30"/>
      <c r="E53" s="30"/>
      <c r="F53" s="30"/>
      <c r="G53" s="5" t="s">
        <v>127</v>
      </c>
      <c r="H53" s="5"/>
      <c r="I53" s="5"/>
      <c r="J53" s="5"/>
      <c r="K53" s="5"/>
      <c r="L53" s="31" t="s">
        <v>128</v>
      </c>
      <c r="M53" s="31"/>
      <c r="N53" s="31"/>
      <c r="O53" s="31"/>
      <c r="P53" s="31"/>
      <c r="Q53" s="31"/>
      <c r="R53" s="32">
        <f>828175</f>
        <v>828175</v>
      </c>
      <c r="S53" s="32"/>
      <c r="T53" s="32"/>
      <c r="U53" s="32"/>
      <c r="V53" s="32">
        <f>828175</f>
        <v>828175</v>
      </c>
      <c r="W53" s="32"/>
      <c r="X53" s="32"/>
      <c r="Y53" s="32"/>
      <c r="Z53" s="32"/>
      <c r="AA53" s="32">
        <f>210182.43</f>
        <v>210182.43</v>
      </c>
      <c r="AB53" s="32"/>
      <c r="AC53" s="33" t="s">
        <v>51</v>
      </c>
      <c r="AD53" s="33"/>
      <c r="AE53" s="33"/>
      <c r="AF53" s="33" t="s">
        <v>51</v>
      </c>
      <c r="AG53" s="33"/>
      <c r="AH53" s="33"/>
      <c r="AI53" s="33"/>
      <c r="AJ53" s="32">
        <f>210182.43</f>
        <v>210182.43</v>
      </c>
      <c r="AK53" s="32"/>
      <c r="AL53" s="32"/>
      <c r="AM53" s="32"/>
      <c r="AN53" s="32">
        <f>617992.57</f>
        <v>617992.57</v>
      </c>
      <c r="AO53" s="32"/>
      <c r="AP53" s="32"/>
      <c r="AQ53" s="32"/>
      <c r="AR53" s="32"/>
      <c r="AS53" s="32"/>
      <c r="AT53" s="34">
        <f>617992.57</f>
        <v>617992.57</v>
      </c>
      <c r="AU53" s="34"/>
      <c r="AV53" s="34"/>
    </row>
    <row r="54" spans="1:48" s="1" customFormat="1" ht="13.5" customHeight="1">
      <c r="A54" s="30" t="s">
        <v>77</v>
      </c>
      <c r="B54" s="30"/>
      <c r="C54" s="30"/>
      <c r="D54" s="30"/>
      <c r="E54" s="30"/>
      <c r="F54" s="30"/>
      <c r="G54" s="5" t="s">
        <v>129</v>
      </c>
      <c r="H54" s="5"/>
      <c r="I54" s="5"/>
      <c r="J54" s="5"/>
      <c r="K54" s="5"/>
      <c r="L54" s="31" t="s">
        <v>130</v>
      </c>
      <c r="M54" s="31"/>
      <c r="N54" s="31"/>
      <c r="O54" s="31"/>
      <c r="P54" s="31"/>
      <c r="Q54" s="31"/>
      <c r="R54" s="32">
        <f>1627700</f>
        <v>1627700</v>
      </c>
      <c r="S54" s="32"/>
      <c r="T54" s="32"/>
      <c r="U54" s="32"/>
      <c r="V54" s="32">
        <f>1627700</f>
        <v>1627700</v>
      </c>
      <c r="W54" s="32"/>
      <c r="X54" s="32"/>
      <c r="Y54" s="32"/>
      <c r="Z54" s="32"/>
      <c r="AA54" s="32">
        <f>628662</f>
        <v>628662</v>
      </c>
      <c r="AB54" s="32"/>
      <c r="AC54" s="33" t="s">
        <v>51</v>
      </c>
      <c r="AD54" s="33"/>
      <c r="AE54" s="33"/>
      <c r="AF54" s="33" t="s">
        <v>51</v>
      </c>
      <c r="AG54" s="33"/>
      <c r="AH54" s="33"/>
      <c r="AI54" s="33"/>
      <c r="AJ54" s="32">
        <f>628662</f>
        <v>628662</v>
      </c>
      <c r="AK54" s="32"/>
      <c r="AL54" s="32"/>
      <c r="AM54" s="32"/>
      <c r="AN54" s="32">
        <f>999038</f>
        <v>999038</v>
      </c>
      <c r="AO54" s="32"/>
      <c r="AP54" s="32"/>
      <c r="AQ54" s="32"/>
      <c r="AR54" s="32"/>
      <c r="AS54" s="32"/>
      <c r="AT54" s="34">
        <f>999038</f>
        <v>999038</v>
      </c>
      <c r="AU54" s="34"/>
      <c r="AV54" s="34"/>
    </row>
    <row r="55" spans="1:48" s="1" customFormat="1" ht="13.5" customHeight="1">
      <c r="A55" s="30" t="s">
        <v>80</v>
      </c>
      <c r="B55" s="30"/>
      <c r="C55" s="30"/>
      <c r="D55" s="30"/>
      <c r="E55" s="30"/>
      <c r="F55" s="30"/>
      <c r="G55" s="5" t="s">
        <v>131</v>
      </c>
      <c r="H55" s="5"/>
      <c r="I55" s="5"/>
      <c r="J55" s="5"/>
      <c r="K55" s="5"/>
      <c r="L55" s="31" t="s">
        <v>132</v>
      </c>
      <c r="M55" s="31"/>
      <c r="N55" s="31"/>
      <c r="O55" s="31"/>
      <c r="P55" s="31"/>
      <c r="Q55" s="31"/>
      <c r="R55" s="32">
        <f>500</f>
        <v>500</v>
      </c>
      <c r="S55" s="32"/>
      <c r="T55" s="32"/>
      <c r="U55" s="32"/>
      <c r="V55" s="32">
        <f>500</f>
        <v>500</v>
      </c>
      <c r="W55" s="32"/>
      <c r="X55" s="32"/>
      <c r="Y55" s="32"/>
      <c r="Z55" s="32"/>
      <c r="AA55" s="32">
        <f>454.55</f>
        <v>454.55</v>
      </c>
      <c r="AB55" s="32"/>
      <c r="AC55" s="33" t="s">
        <v>51</v>
      </c>
      <c r="AD55" s="33"/>
      <c r="AE55" s="33"/>
      <c r="AF55" s="33" t="s">
        <v>51</v>
      </c>
      <c r="AG55" s="33"/>
      <c r="AH55" s="33"/>
      <c r="AI55" s="33"/>
      <c r="AJ55" s="32">
        <f>454.55</f>
        <v>454.55</v>
      </c>
      <c r="AK55" s="32"/>
      <c r="AL55" s="32"/>
      <c r="AM55" s="32"/>
      <c r="AN55" s="32">
        <f>45.45</f>
        <v>45.45</v>
      </c>
      <c r="AO55" s="32"/>
      <c r="AP55" s="32"/>
      <c r="AQ55" s="32"/>
      <c r="AR55" s="32"/>
      <c r="AS55" s="32"/>
      <c r="AT55" s="34">
        <f>45.45</f>
        <v>45.45</v>
      </c>
      <c r="AU55" s="34"/>
      <c r="AV55" s="34"/>
    </row>
    <row r="56" spans="1:48" s="1" customFormat="1" ht="24" customHeight="1">
      <c r="A56" s="30" t="s">
        <v>107</v>
      </c>
      <c r="B56" s="30"/>
      <c r="C56" s="30"/>
      <c r="D56" s="30"/>
      <c r="E56" s="30"/>
      <c r="F56" s="30"/>
      <c r="G56" s="5" t="s">
        <v>133</v>
      </c>
      <c r="H56" s="5"/>
      <c r="I56" s="5"/>
      <c r="J56" s="5"/>
      <c r="K56" s="5"/>
      <c r="L56" s="31" t="s">
        <v>134</v>
      </c>
      <c r="M56" s="31"/>
      <c r="N56" s="31"/>
      <c r="O56" s="31"/>
      <c r="P56" s="31"/>
      <c r="Q56" s="31"/>
      <c r="R56" s="32">
        <f>592325</f>
        <v>592325</v>
      </c>
      <c r="S56" s="32"/>
      <c r="T56" s="32"/>
      <c r="U56" s="32"/>
      <c r="V56" s="32">
        <f>592325</f>
        <v>592325</v>
      </c>
      <c r="W56" s="32"/>
      <c r="X56" s="32"/>
      <c r="Y56" s="32"/>
      <c r="Z56" s="32"/>
      <c r="AA56" s="32">
        <f>12325</f>
        <v>12325</v>
      </c>
      <c r="AB56" s="32"/>
      <c r="AC56" s="33" t="s">
        <v>51</v>
      </c>
      <c r="AD56" s="33"/>
      <c r="AE56" s="33"/>
      <c r="AF56" s="33" t="s">
        <v>51</v>
      </c>
      <c r="AG56" s="33"/>
      <c r="AH56" s="33"/>
      <c r="AI56" s="33"/>
      <c r="AJ56" s="32">
        <f>12325</f>
        <v>12325</v>
      </c>
      <c r="AK56" s="32"/>
      <c r="AL56" s="32"/>
      <c r="AM56" s="32"/>
      <c r="AN56" s="32">
        <f>580000</f>
        <v>580000</v>
      </c>
      <c r="AO56" s="32"/>
      <c r="AP56" s="32"/>
      <c r="AQ56" s="32"/>
      <c r="AR56" s="32"/>
      <c r="AS56" s="32"/>
      <c r="AT56" s="34">
        <f>580000</f>
        <v>580000</v>
      </c>
      <c r="AU56" s="34"/>
      <c r="AV56" s="34"/>
    </row>
    <row r="57" spans="1:48" s="1" customFormat="1" ht="24" customHeight="1">
      <c r="A57" s="30" t="s">
        <v>107</v>
      </c>
      <c r="B57" s="30"/>
      <c r="C57" s="30"/>
      <c r="D57" s="30"/>
      <c r="E57" s="30"/>
      <c r="F57" s="30"/>
      <c r="G57" s="5" t="s">
        <v>135</v>
      </c>
      <c r="H57" s="5"/>
      <c r="I57" s="5"/>
      <c r="J57" s="5"/>
      <c r="K57" s="5"/>
      <c r="L57" s="31" t="s">
        <v>136</v>
      </c>
      <c r="M57" s="31"/>
      <c r="N57" s="31"/>
      <c r="O57" s="31"/>
      <c r="P57" s="31"/>
      <c r="Q57" s="31"/>
      <c r="R57" s="32">
        <f>53624.93</f>
        <v>53624.93</v>
      </c>
      <c r="S57" s="32"/>
      <c r="T57" s="32"/>
      <c r="U57" s="32"/>
      <c r="V57" s="32">
        <f>53624.93</f>
        <v>53624.93</v>
      </c>
      <c r="W57" s="32"/>
      <c r="X57" s="32"/>
      <c r="Y57" s="32"/>
      <c r="Z57" s="32"/>
      <c r="AA57" s="33" t="s">
        <v>51</v>
      </c>
      <c r="AB57" s="33"/>
      <c r="AC57" s="33" t="s">
        <v>51</v>
      </c>
      <c r="AD57" s="33"/>
      <c r="AE57" s="33"/>
      <c r="AF57" s="33" t="s">
        <v>51</v>
      </c>
      <c r="AG57" s="33"/>
      <c r="AH57" s="33"/>
      <c r="AI57" s="33"/>
      <c r="AJ57" s="33" t="s">
        <v>51</v>
      </c>
      <c r="AK57" s="33"/>
      <c r="AL57" s="33"/>
      <c r="AM57" s="33"/>
      <c r="AN57" s="32">
        <f>53624.93</f>
        <v>53624.93</v>
      </c>
      <c r="AO57" s="32"/>
      <c r="AP57" s="32"/>
      <c r="AQ57" s="32"/>
      <c r="AR57" s="32"/>
      <c r="AS57" s="32"/>
      <c r="AT57" s="34">
        <f>53624.93</f>
        <v>53624.93</v>
      </c>
      <c r="AU57" s="34"/>
      <c r="AV57" s="34"/>
    </row>
    <row r="58" spans="1:48" s="1" customFormat="1" ht="24" customHeight="1">
      <c r="A58" s="30" t="s">
        <v>107</v>
      </c>
      <c r="B58" s="30"/>
      <c r="C58" s="30"/>
      <c r="D58" s="30"/>
      <c r="E58" s="30"/>
      <c r="F58" s="30"/>
      <c r="G58" s="5" t="s">
        <v>137</v>
      </c>
      <c r="H58" s="5"/>
      <c r="I58" s="5"/>
      <c r="J58" s="5"/>
      <c r="K58" s="5"/>
      <c r="L58" s="31" t="s">
        <v>138</v>
      </c>
      <c r="M58" s="31"/>
      <c r="N58" s="31"/>
      <c r="O58" s="31"/>
      <c r="P58" s="31"/>
      <c r="Q58" s="31"/>
      <c r="R58" s="32">
        <f>65495.71</f>
        <v>65495.71</v>
      </c>
      <c r="S58" s="32"/>
      <c r="T58" s="32"/>
      <c r="U58" s="32"/>
      <c r="V58" s="32">
        <f>65495.71</f>
        <v>65495.71</v>
      </c>
      <c r="W58" s="32"/>
      <c r="X58" s="32"/>
      <c r="Y58" s="32"/>
      <c r="Z58" s="32"/>
      <c r="AA58" s="33" t="s">
        <v>51</v>
      </c>
      <c r="AB58" s="33"/>
      <c r="AC58" s="33" t="s">
        <v>51</v>
      </c>
      <c r="AD58" s="33"/>
      <c r="AE58" s="33"/>
      <c r="AF58" s="33" t="s">
        <v>51</v>
      </c>
      <c r="AG58" s="33"/>
      <c r="AH58" s="33"/>
      <c r="AI58" s="33"/>
      <c r="AJ58" s="33" t="s">
        <v>51</v>
      </c>
      <c r="AK58" s="33"/>
      <c r="AL58" s="33"/>
      <c r="AM58" s="33"/>
      <c r="AN58" s="32">
        <f>65495.71</f>
        <v>65495.71</v>
      </c>
      <c r="AO58" s="32"/>
      <c r="AP58" s="32"/>
      <c r="AQ58" s="32"/>
      <c r="AR58" s="32"/>
      <c r="AS58" s="32"/>
      <c r="AT58" s="34">
        <f>65495.71</f>
        <v>65495.71</v>
      </c>
      <c r="AU58" s="34"/>
      <c r="AV58" s="34"/>
    </row>
    <row r="59" spans="1:48" s="1" customFormat="1" ht="13.5" customHeight="1">
      <c r="A59" s="30" t="s">
        <v>89</v>
      </c>
      <c r="B59" s="30"/>
      <c r="C59" s="30"/>
      <c r="D59" s="30"/>
      <c r="E59" s="30"/>
      <c r="F59" s="30"/>
      <c r="G59" s="5" t="s">
        <v>139</v>
      </c>
      <c r="H59" s="5"/>
      <c r="I59" s="5"/>
      <c r="J59" s="5"/>
      <c r="K59" s="5"/>
      <c r="L59" s="31" t="s">
        <v>140</v>
      </c>
      <c r="M59" s="31"/>
      <c r="N59" s="31"/>
      <c r="O59" s="31"/>
      <c r="P59" s="31"/>
      <c r="Q59" s="31"/>
      <c r="R59" s="32">
        <f>1095482.23</f>
        <v>1095482.23</v>
      </c>
      <c r="S59" s="32"/>
      <c r="T59" s="32"/>
      <c r="U59" s="32"/>
      <c r="V59" s="32">
        <f>1095482.23</f>
        <v>1095482.23</v>
      </c>
      <c r="W59" s="32"/>
      <c r="X59" s="32"/>
      <c r="Y59" s="32"/>
      <c r="Z59" s="32"/>
      <c r="AA59" s="32">
        <f>162676.52</f>
        <v>162676.52</v>
      </c>
      <c r="AB59" s="32"/>
      <c r="AC59" s="33" t="s">
        <v>51</v>
      </c>
      <c r="AD59" s="33"/>
      <c r="AE59" s="33"/>
      <c r="AF59" s="33" t="s">
        <v>51</v>
      </c>
      <c r="AG59" s="33"/>
      <c r="AH59" s="33"/>
      <c r="AI59" s="33"/>
      <c r="AJ59" s="32">
        <f>162676.52</f>
        <v>162676.52</v>
      </c>
      <c r="AK59" s="32"/>
      <c r="AL59" s="32"/>
      <c r="AM59" s="32"/>
      <c r="AN59" s="32">
        <f>932805.71</f>
        <v>932805.71</v>
      </c>
      <c r="AO59" s="32"/>
      <c r="AP59" s="32"/>
      <c r="AQ59" s="32"/>
      <c r="AR59" s="32"/>
      <c r="AS59" s="32"/>
      <c r="AT59" s="34">
        <f>932805.71</f>
        <v>932805.71</v>
      </c>
      <c r="AU59" s="34"/>
      <c r="AV59" s="34"/>
    </row>
    <row r="60" spans="1:48" s="1" customFormat="1" ht="24" customHeight="1">
      <c r="A60" s="30" t="s">
        <v>114</v>
      </c>
      <c r="B60" s="30"/>
      <c r="C60" s="30"/>
      <c r="D60" s="30"/>
      <c r="E60" s="30"/>
      <c r="F60" s="30"/>
      <c r="G60" s="5" t="s">
        <v>141</v>
      </c>
      <c r="H60" s="5"/>
      <c r="I60" s="5"/>
      <c r="J60" s="5"/>
      <c r="K60" s="5"/>
      <c r="L60" s="31" t="s">
        <v>142</v>
      </c>
      <c r="M60" s="31"/>
      <c r="N60" s="31"/>
      <c r="O60" s="31"/>
      <c r="P60" s="31"/>
      <c r="Q60" s="31"/>
      <c r="R60" s="32">
        <f>1764200</f>
        <v>1764200</v>
      </c>
      <c r="S60" s="32"/>
      <c r="T60" s="32"/>
      <c r="U60" s="32"/>
      <c r="V60" s="32">
        <f>1764200</f>
        <v>1764200</v>
      </c>
      <c r="W60" s="32"/>
      <c r="X60" s="32"/>
      <c r="Y60" s="32"/>
      <c r="Z60" s="32"/>
      <c r="AA60" s="32">
        <f>123044.39</f>
        <v>123044.39</v>
      </c>
      <c r="AB60" s="32"/>
      <c r="AC60" s="33" t="s">
        <v>51</v>
      </c>
      <c r="AD60" s="33"/>
      <c r="AE60" s="33"/>
      <c r="AF60" s="33" t="s">
        <v>51</v>
      </c>
      <c r="AG60" s="33"/>
      <c r="AH60" s="33"/>
      <c r="AI60" s="33"/>
      <c r="AJ60" s="32">
        <f>123044.39</f>
        <v>123044.39</v>
      </c>
      <c r="AK60" s="32"/>
      <c r="AL60" s="32"/>
      <c r="AM60" s="32"/>
      <c r="AN60" s="32">
        <f>1641155.61</f>
        <v>1641155.61</v>
      </c>
      <c r="AO60" s="32"/>
      <c r="AP60" s="32"/>
      <c r="AQ60" s="32"/>
      <c r="AR60" s="32"/>
      <c r="AS60" s="32"/>
      <c r="AT60" s="34">
        <f>1641155.61</f>
        <v>1641155.61</v>
      </c>
      <c r="AU60" s="34"/>
      <c r="AV60" s="34"/>
    </row>
    <row r="61" spans="1:48" s="1" customFormat="1" ht="24" customHeight="1">
      <c r="A61" s="30" t="s">
        <v>114</v>
      </c>
      <c r="B61" s="30"/>
      <c r="C61" s="30"/>
      <c r="D61" s="30"/>
      <c r="E61" s="30"/>
      <c r="F61" s="30"/>
      <c r="G61" s="5" t="s">
        <v>143</v>
      </c>
      <c r="H61" s="5"/>
      <c r="I61" s="5"/>
      <c r="J61" s="5"/>
      <c r="K61" s="5"/>
      <c r="L61" s="31" t="s">
        <v>144</v>
      </c>
      <c r="M61" s="31"/>
      <c r="N61" s="31"/>
      <c r="O61" s="31"/>
      <c r="P61" s="31"/>
      <c r="Q61" s="31"/>
      <c r="R61" s="32">
        <f>13711272.73</f>
        <v>13711272.73</v>
      </c>
      <c r="S61" s="32"/>
      <c r="T61" s="32"/>
      <c r="U61" s="32"/>
      <c r="V61" s="32">
        <f>13711272.73</f>
        <v>13711272.73</v>
      </c>
      <c r="W61" s="32"/>
      <c r="X61" s="32"/>
      <c r="Y61" s="32"/>
      <c r="Z61" s="32"/>
      <c r="AA61" s="33" t="s">
        <v>51</v>
      </c>
      <c r="AB61" s="33"/>
      <c r="AC61" s="33" t="s">
        <v>51</v>
      </c>
      <c r="AD61" s="33"/>
      <c r="AE61" s="33"/>
      <c r="AF61" s="33" t="s">
        <v>51</v>
      </c>
      <c r="AG61" s="33"/>
      <c r="AH61" s="33"/>
      <c r="AI61" s="33"/>
      <c r="AJ61" s="33" t="s">
        <v>51</v>
      </c>
      <c r="AK61" s="33"/>
      <c r="AL61" s="33"/>
      <c r="AM61" s="33"/>
      <c r="AN61" s="32">
        <f>13711272.73</f>
        <v>13711272.73</v>
      </c>
      <c r="AO61" s="32"/>
      <c r="AP61" s="32"/>
      <c r="AQ61" s="32"/>
      <c r="AR61" s="32"/>
      <c r="AS61" s="32"/>
      <c r="AT61" s="34">
        <f>13711272.73</f>
        <v>13711272.73</v>
      </c>
      <c r="AU61" s="34"/>
      <c r="AV61" s="34"/>
    </row>
    <row r="62" spans="1:48" s="1" customFormat="1" ht="25.5" customHeight="1">
      <c r="A62" s="21" t="s">
        <v>145</v>
      </c>
      <c r="B62" s="21"/>
      <c r="C62" s="21"/>
      <c r="D62" s="21"/>
      <c r="E62" s="21"/>
      <c r="F62" s="21"/>
      <c r="G62" s="5" t="s">
        <v>146</v>
      </c>
      <c r="H62" s="5"/>
      <c r="I62" s="5"/>
      <c r="J62" s="5"/>
      <c r="K62" s="5"/>
      <c r="L62" s="35" t="s">
        <v>50</v>
      </c>
      <c r="M62" s="35"/>
      <c r="N62" s="35"/>
      <c r="O62" s="35"/>
      <c r="P62" s="35"/>
      <c r="Q62" s="35"/>
      <c r="R62" s="36" t="s">
        <v>50</v>
      </c>
      <c r="S62" s="36"/>
      <c r="T62" s="36"/>
      <c r="U62" s="36"/>
      <c r="V62" s="36" t="s">
        <v>50</v>
      </c>
      <c r="W62" s="36"/>
      <c r="X62" s="36"/>
      <c r="Y62" s="36"/>
      <c r="Z62" s="36"/>
      <c r="AA62" s="37">
        <f>-61633225.01</f>
        <v>-61633225.01</v>
      </c>
      <c r="AB62" s="37"/>
      <c r="AC62" s="38" t="s">
        <v>51</v>
      </c>
      <c r="AD62" s="38"/>
      <c r="AE62" s="38"/>
      <c r="AF62" s="39" t="s">
        <v>51</v>
      </c>
      <c r="AG62" s="39"/>
      <c r="AH62" s="39"/>
      <c r="AI62" s="39"/>
      <c r="AJ62" s="37">
        <f>-61633225.01</f>
        <v>-61633225.01</v>
      </c>
      <c r="AK62" s="37"/>
      <c r="AL62" s="37"/>
      <c r="AM62" s="37"/>
      <c r="AN62" s="36" t="s">
        <v>50</v>
      </c>
      <c r="AO62" s="36"/>
      <c r="AP62" s="36"/>
      <c r="AQ62" s="36"/>
      <c r="AR62" s="36"/>
      <c r="AS62" s="36"/>
      <c r="AT62" s="40" t="s">
        <v>50</v>
      </c>
      <c r="AU62" s="40"/>
      <c r="AV62" s="40"/>
    </row>
    <row r="63" spans="1:48" s="1" customFormat="1" ht="13.5" customHeight="1">
      <c r="A63" s="3" t="s">
        <v>147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s="1" customFormat="1" ht="12.75" customHeight="1">
      <c r="A64" s="19" t="s">
        <v>29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 t="s">
        <v>30</v>
      </c>
      <c r="N64" s="20"/>
      <c r="O64" s="20"/>
      <c r="P64" s="20" t="s">
        <v>148</v>
      </c>
      <c r="Q64" s="20"/>
      <c r="R64" s="20"/>
      <c r="S64" s="20"/>
      <c r="T64" s="20"/>
      <c r="U64" s="20" t="s">
        <v>32</v>
      </c>
      <c r="V64" s="20"/>
      <c r="W64" s="20"/>
      <c r="X64" s="20"/>
      <c r="Y64" s="20"/>
      <c r="Z64" s="20"/>
      <c r="AA64" s="20"/>
      <c r="AB64" s="20" t="s">
        <v>33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 t="s">
        <v>38</v>
      </c>
      <c r="AT64" s="20"/>
      <c r="AU64" s="20"/>
      <c r="AV64" s="20"/>
    </row>
    <row r="65" spans="1:48" s="1" customFormat="1" ht="21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 t="s">
        <v>34</v>
      </c>
      <c r="AC65" s="20"/>
      <c r="AD65" s="20"/>
      <c r="AE65" s="20" t="s">
        <v>35</v>
      </c>
      <c r="AF65" s="20"/>
      <c r="AG65" s="20"/>
      <c r="AH65" s="20" t="s">
        <v>36</v>
      </c>
      <c r="AI65" s="20"/>
      <c r="AJ65" s="20"/>
      <c r="AK65" s="20"/>
      <c r="AL65" s="20"/>
      <c r="AM65" s="20" t="s">
        <v>37</v>
      </c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s="1" customFormat="1" ht="12" customHeight="1">
      <c r="A66" s="19" t="s">
        <v>39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 t="s">
        <v>40</v>
      </c>
      <c r="N66" s="20"/>
      <c r="O66" s="20"/>
      <c r="P66" s="20" t="s">
        <v>41</v>
      </c>
      <c r="Q66" s="20"/>
      <c r="R66" s="20"/>
      <c r="S66" s="20"/>
      <c r="T66" s="20"/>
      <c r="U66" s="20" t="s">
        <v>42</v>
      </c>
      <c r="V66" s="20"/>
      <c r="W66" s="20"/>
      <c r="X66" s="20"/>
      <c r="Y66" s="20"/>
      <c r="Z66" s="20"/>
      <c r="AA66" s="20"/>
      <c r="AB66" s="20" t="s">
        <v>43</v>
      </c>
      <c r="AC66" s="20"/>
      <c r="AD66" s="20"/>
      <c r="AE66" s="20" t="s">
        <v>44</v>
      </c>
      <c r="AF66" s="20"/>
      <c r="AG66" s="20"/>
      <c r="AH66" s="20" t="s">
        <v>45</v>
      </c>
      <c r="AI66" s="20"/>
      <c r="AJ66" s="20"/>
      <c r="AK66" s="20"/>
      <c r="AL66" s="20"/>
      <c r="AM66" s="20" t="s">
        <v>46</v>
      </c>
      <c r="AN66" s="20"/>
      <c r="AO66" s="20"/>
      <c r="AP66" s="20"/>
      <c r="AQ66" s="20"/>
      <c r="AR66" s="20"/>
      <c r="AS66" s="20" t="s">
        <v>47</v>
      </c>
      <c r="AT66" s="20"/>
      <c r="AU66" s="20"/>
      <c r="AV66" s="20"/>
    </row>
    <row r="67" spans="1:48" s="1" customFormat="1" ht="24" customHeight="1">
      <c r="A67" s="41" t="s">
        <v>149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 t="s">
        <v>150</v>
      </c>
      <c r="N67" s="42"/>
      <c r="O67" s="42"/>
      <c r="P67" s="43" t="s">
        <v>50</v>
      </c>
      <c r="Q67" s="43"/>
      <c r="R67" s="43"/>
      <c r="S67" s="43"/>
      <c r="T67" s="43"/>
      <c r="U67" s="44" t="s">
        <v>51</v>
      </c>
      <c r="V67" s="44"/>
      <c r="W67" s="44"/>
      <c r="X67" s="44"/>
      <c r="Y67" s="44"/>
      <c r="Z67" s="44"/>
      <c r="AA67" s="44"/>
      <c r="AB67" s="45">
        <f>61633225.01</f>
        <v>61633225.01</v>
      </c>
      <c r="AC67" s="45"/>
      <c r="AD67" s="45"/>
      <c r="AE67" s="46" t="s">
        <v>51</v>
      </c>
      <c r="AF67" s="46"/>
      <c r="AG67" s="46"/>
      <c r="AH67" s="46" t="s">
        <v>51</v>
      </c>
      <c r="AI67" s="46"/>
      <c r="AJ67" s="46"/>
      <c r="AK67" s="46"/>
      <c r="AL67" s="46"/>
      <c r="AM67" s="47">
        <f>61633225.01</f>
        <v>61633225.01</v>
      </c>
      <c r="AN67" s="47"/>
      <c r="AO67" s="47"/>
      <c r="AP67" s="47"/>
      <c r="AQ67" s="47"/>
      <c r="AR67" s="47"/>
      <c r="AS67" s="48" t="s">
        <v>51</v>
      </c>
      <c r="AT67" s="48"/>
      <c r="AU67" s="48"/>
      <c r="AV67" s="48"/>
    </row>
    <row r="68" spans="1:48" s="1" customFormat="1" ht="45" customHeight="1">
      <c r="A68" s="21" t="s">
        <v>151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2" t="s">
        <v>152</v>
      </c>
      <c r="N68" s="42"/>
      <c r="O68" s="42"/>
      <c r="P68" s="49" t="s">
        <v>50</v>
      </c>
      <c r="Q68" s="49"/>
      <c r="R68" s="49"/>
      <c r="S68" s="49"/>
      <c r="T68" s="49"/>
      <c r="U68" s="50" t="s">
        <v>51</v>
      </c>
      <c r="V68" s="50"/>
      <c r="W68" s="50"/>
      <c r="X68" s="50"/>
      <c r="Y68" s="50"/>
      <c r="Z68" s="50"/>
      <c r="AA68" s="50"/>
      <c r="AB68" s="50" t="s">
        <v>51</v>
      </c>
      <c r="AC68" s="50"/>
      <c r="AD68" s="50"/>
      <c r="AE68" s="51" t="s">
        <v>51</v>
      </c>
      <c r="AF68" s="51"/>
      <c r="AG68" s="51"/>
      <c r="AH68" s="51" t="s">
        <v>51</v>
      </c>
      <c r="AI68" s="51"/>
      <c r="AJ68" s="51"/>
      <c r="AK68" s="51"/>
      <c r="AL68" s="51"/>
      <c r="AM68" s="51" t="s">
        <v>51</v>
      </c>
      <c r="AN68" s="51"/>
      <c r="AO68" s="51"/>
      <c r="AP68" s="51"/>
      <c r="AQ68" s="51"/>
      <c r="AR68" s="51"/>
      <c r="AS68" s="52" t="s">
        <v>51</v>
      </c>
      <c r="AT68" s="52"/>
      <c r="AU68" s="52"/>
      <c r="AV68" s="52"/>
    </row>
    <row r="69" spans="1:48" s="1" customFormat="1" ht="24" customHeight="1">
      <c r="A69" s="21" t="s">
        <v>153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2" t="s">
        <v>154</v>
      </c>
      <c r="N69" s="42"/>
      <c r="O69" s="42"/>
      <c r="P69" s="53" t="s">
        <v>50</v>
      </c>
      <c r="Q69" s="53"/>
      <c r="R69" s="53"/>
      <c r="S69" s="53"/>
      <c r="T69" s="53"/>
      <c r="U69" s="50" t="s">
        <v>51</v>
      </c>
      <c r="V69" s="50"/>
      <c r="W69" s="50"/>
      <c r="X69" s="50"/>
      <c r="Y69" s="50"/>
      <c r="Z69" s="50"/>
      <c r="AA69" s="50"/>
      <c r="AB69" s="50" t="s">
        <v>51</v>
      </c>
      <c r="AC69" s="50"/>
      <c r="AD69" s="50"/>
      <c r="AE69" s="51" t="s">
        <v>51</v>
      </c>
      <c r="AF69" s="51"/>
      <c r="AG69" s="51"/>
      <c r="AH69" s="51" t="s">
        <v>51</v>
      </c>
      <c r="AI69" s="51"/>
      <c r="AJ69" s="51"/>
      <c r="AK69" s="51"/>
      <c r="AL69" s="51"/>
      <c r="AM69" s="51" t="s">
        <v>51</v>
      </c>
      <c r="AN69" s="51"/>
      <c r="AO69" s="51"/>
      <c r="AP69" s="51"/>
      <c r="AQ69" s="51"/>
      <c r="AR69" s="51"/>
      <c r="AS69" s="52" t="s">
        <v>51</v>
      </c>
      <c r="AT69" s="52"/>
      <c r="AU69" s="52"/>
      <c r="AV69" s="52"/>
    </row>
    <row r="70" spans="1:48" s="1" customFormat="1" ht="13.5" customHeight="1">
      <c r="A70" s="21" t="s">
        <v>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" t="s">
        <v>155</v>
      </c>
      <c r="N70" s="5"/>
      <c r="O70" s="5"/>
      <c r="P70" s="49" t="s">
        <v>6</v>
      </c>
      <c r="Q70" s="49"/>
      <c r="R70" s="49"/>
      <c r="S70" s="49"/>
      <c r="T70" s="49"/>
      <c r="U70" s="54" t="s">
        <v>51</v>
      </c>
      <c r="V70" s="54"/>
      <c r="W70" s="54"/>
      <c r="X70" s="54"/>
      <c r="Y70" s="54"/>
      <c r="Z70" s="54"/>
      <c r="AA70" s="54"/>
      <c r="AB70" s="54" t="s">
        <v>51</v>
      </c>
      <c r="AC70" s="54"/>
      <c r="AD70" s="54"/>
      <c r="AE70" s="54" t="s">
        <v>51</v>
      </c>
      <c r="AF70" s="54"/>
      <c r="AG70" s="54"/>
      <c r="AH70" s="54" t="s">
        <v>51</v>
      </c>
      <c r="AI70" s="54"/>
      <c r="AJ70" s="54"/>
      <c r="AK70" s="54"/>
      <c r="AL70" s="54"/>
      <c r="AM70" s="54" t="s">
        <v>51</v>
      </c>
      <c r="AN70" s="54"/>
      <c r="AO70" s="54"/>
      <c r="AP70" s="54"/>
      <c r="AQ70" s="54"/>
      <c r="AR70" s="54"/>
      <c r="AS70" s="55" t="s">
        <v>51</v>
      </c>
      <c r="AT70" s="55"/>
      <c r="AU70" s="55"/>
      <c r="AV70" s="55"/>
    </row>
    <row r="71" spans="1:48" s="1" customFormat="1" ht="13.5" customHeight="1">
      <c r="A71" s="41" t="s">
        <v>156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 t="s">
        <v>157</v>
      </c>
      <c r="N71" s="42"/>
      <c r="O71" s="42"/>
      <c r="P71" s="53" t="s">
        <v>6</v>
      </c>
      <c r="Q71" s="53"/>
      <c r="R71" s="53"/>
      <c r="S71" s="53"/>
      <c r="T71" s="53"/>
      <c r="U71" s="50" t="s">
        <v>51</v>
      </c>
      <c r="V71" s="50"/>
      <c r="W71" s="50"/>
      <c r="X71" s="50"/>
      <c r="Y71" s="50"/>
      <c r="Z71" s="50"/>
      <c r="AA71" s="50"/>
      <c r="AB71" s="56" t="s">
        <v>50</v>
      </c>
      <c r="AC71" s="56"/>
      <c r="AD71" s="56"/>
      <c r="AE71" s="51" t="s">
        <v>51</v>
      </c>
      <c r="AF71" s="51"/>
      <c r="AG71" s="51"/>
      <c r="AH71" s="51" t="s">
        <v>51</v>
      </c>
      <c r="AI71" s="51"/>
      <c r="AJ71" s="51"/>
      <c r="AK71" s="51"/>
      <c r="AL71" s="51"/>
      <c r="AM71" s="51" t="s">
        <v>51</v>
      </c>
      <c r="AN71" s="51"/>
      <c r="AO71" s="51"/>
      <c r="AP71" s="51"/>
      <c r="AQ71" s="51"/>
      <c r="AR71" s="51"/>
      <c r="AS71" s="52" t="s">
        <v>51</v>
      </c>
      <c r="AT71" s="52"/>
      <c r="AU71" s="52"/>
      <c r="AV71" s="52"/>
    </row>
    <row r="72" spans="1:48" s="1" customFormat="1" ht="13.5" customHeight="1">
      <c r="A72" s="41" t="s">
        <v>158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 t="s">
        <v>159</v>
      </c>
      <c r="N72" s="42"/>
      <c r="O72" s="42"/>
      <c r="P72" s="53" t="s">
        <v>160</v>
      </c>
      <c r="Q72" s="53"/>
      <c r="R72" s="53"/>
      <c r="S72" s="53"/>
      <c r="T72" s="53"/>
      <c r="U72" s="50" t="s">
        <v>51</v>
      </c>
      <c r="V72" s="50"/>
      <c r="W72" s="50"/>
      <c r="X72" s="50"/>
      <c r="Y72" s="50"/>
      <c r="Z72" s="50"/>
      <c r="AA72" s="50"/>
      <c r="AB72" s="56" t="s">
        <v>50</v>
      </c>
      <c r="AC72" s="56"/>
      <c r="AD72" s="56"/>
      <c r="AE72" s="50" t="s">
        <v>51</v>
      </c>
      <c r="AF72" s="50"/>
      <c r="AG72" s="50"/>
      <c r="AH72" s="50" t="s">
        <v>51</v>
      </c>
      <c r="AI72" s="50"/>
      <c r="AJ72" s="50"/>
      <c r="AK72" s="50"/>
      <c r="AL72" s="50"/>
      <c r="AM72" s="50" t="s">
        <v>51</v>
      </c>
      <c r="AN72" s="50"/>
      <c r="AO72" s="50"/>
      <c r="AP72" s="50"/>
      <c r="AQ72" s="50"/>
      <c r="AR72" s="50"/>
      <c r="AS72" s="57" t="s">
        <v>50</v>
      </c>
      <c r="AT72" s="57"/>
      <c r="AU72" s="57"/>
      <c r="AV72" s="57"/>
    </row>
    <row r="73" spans="1:48" s="1" customFormat="1" ht="13.5" customHeight="1">
      <c r="A73" s="21" t="s">
        <v>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5" t="s">
        <v>161</v>
      </c>
      <c r="N73" s="5"/>
      <c r="O73" s="5"/>
      <c r="P73" s="49" t="s">
        <v>6</v>
      </c>
      <c r="Q73" s="49"/>
      <c r="R73" s="49"/>
      <c r="S73" s="49"/>
      <c r="T73" s="49"/>
      <c r="U73" s="54" t="s">
        <v>51</v>
      </c>
      <c r="V73" s="54"/>
      <c r="W73" s="54"/>
      <c r="X73" s="54"/>
      <c r="Y73" s="54"/>
      <c r="Z73" s="54"/>
      <c r="AA73" s="54"/>
      <c r="AB73" s="58" t="s">
        <v>162</v>
      </c>
      <c r="AC73" s="58"/>
      <c r="AD73" s="58"/>
      <c r="AE73" s="54" t="s">
        <v>51</v>
      </c>
      <c r="AF73" s="54"/>
      <c r="AG73" s="54"/>
      <c r="AH73" s="54" t="s">
        <v>51</v>
      </c>
      <c r="AI73" s="54"/>
      <c r="AJ73" s="54"/>
      <c r="AK73" s="54"/>
      <c r="AL73" s="54"/>
      <c r="AM73" s="54" t="s">
        <v>51</v>
      </c>
      <c r="AN73" s="54"/>
      <c r="AO73" s="54"/>
      <c r="AP73" s="54"/>
      <c r="AQ73" s="54"/>
      <c r="AR73" s="54"/>
      <c r="AS73" s="59" t="s">
        <v>162</v>
      </c>
      <c r="AT73" s="59"/>
      <c r="AU73" s="59"/>
      <c r="AV73" s="59"/>
    </row>
    <row r="74" spans="1:48" s="1" customFormat="1" ht="13.5" customHeight="1">
      <c r="A74" s="41" t="s">
        <v>163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 t="s">
        <v>164</v>
      </c>
      <c r="N74" s="42"/>
      <c r="O74" s="42"/>
      <c r="P74" s="53" t="s">
        <v>165</v>
      </c>
      <c r="Q74" s="53"/>
      <c r="R74" s="53"/>
      <c r="S74" s="53"/>
      <c r="T74" s="53"/>
      <c r="U74" s="50" t="s">
        <v>51</v>
      </c>
      <c r="V74" s="50"/>
      <c r="W74" s="50"/>
      <c r="X74" s="50"/>
      <c r="Y74" s="50"/>
      <c r="Z74" s="50"/>
      <c r="AA74" s="50"/>
      <c r="AB74" s="56" t="s">
        <v>50</v>
      </c>
      <c r="AC74" s="56"/>
      <c r="AD74" s="56"/>
      <c r="AE74" s="50" t="s">
        <v>51</v>
      </c>
      <c r="AF74" s="50"/>
      <c r="AG74" s="50"/>
      <c r="AH74" s="50" t="s">
        <v>51</v>
      </c>
      <c r="AI74" s="50"/>
      <c r="AJ74" s="50"/>
      <c r="AK74" s="50"/>
      <c r="AL74" s="50"/>
      <c r="AM74" s="50" t="s">
        <v>51</v>
      </c>
      <c r="AN74" s="50"/>
      <c r="AO74" s="50"/>
      <c r="AP74" s="50"/>
      <c r="AQ74" s="50"/>
      <c r="AR74" s="50"/>
      <c r="AS74" s="57" t="s">
        <v>50</v>
      </c>
      <c r="AT74" s="57"/>
      <c r="AU74" s="57"/>
      <c r="AV74" s="57"/>
    </row>
    <row r="75" spans="1:48" s="1" customFormat="1" ht="13.5" customHeight="1">
      <c r="A75" s="21" t="s">
        <v>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 t="s">
        <v>166</v>
      </c>
      <c r="N75" s="5"/>
      <c r="O75" s="5"/>
      <c r="P75" s="49" t="s">
        <v>6</v>
      </c>
      <c r="Q75" s="49"/>
      <c r="R75" s="49"/>
      <c r="S75" s="49"/>
      <c r="T75" s="49"/>
      <c r="U75" s="54" t="s">
        <v>51</v>
      </c>
      <c r="V75" s="54"/>
      <c r="W75" s="54"/>
      <c r="X75" s="54"/>
      <c r="Y75" s="54"/>
      <c r="Z75" s="54"/>
      <c r="AA75" s="54"/>
      <c r="AB75" s="58" t="s">
        <v>162</v>
      </c>
      <c r="AC75" s="58"/>
      <c r="AD75" s="58"/>
      <c r="AE75" s="54" t="s">
        <v>51</v>
      </c>
      <c r="AF75" s="54"/>
      <c r="AG75" s="54"/>
      <c r="AH75" s="54" t="s">
        <v>51</v>
      </c>
      <c r="AI75" s="54"/>
      <c r="AJ75" s="54"/>
      <c r="AK75" s="54"/>
      <c r="AL75" s="54"/>
      <c r="AM75" s="54" t="s">
        <v>51</v>
      </c>
      <c r="AN75" s="54"/>
      <c r="AO75" s="54"/>
      <c r="AP75" s="54"/>
      <c r="AQ75" s="54"/>
      <c r="AR75" s="54"/>
      <c r="AS75" s="59" t="s">
        <v>162</v>
      </c>
      <c r="AT75" s="59"/>
      <c r="AU75" s="59"/>
      <c r="AV75" s="59"/>
    </row>
    <row r="76" spans="1:48" s="1" customFormat="1" ht="24" customHeight="1">
      <c r="A76" s="41" t="s">
        <v>167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 t="s">
        <v>168</v>
      </c>
      <c r="N76" s="42"/>
      <c r="O76" s="42"/>
      <c r="P76" s="53" t="s">
        <v>50</v>
      </c>
      <c r="Q76" s="53"/>
      <c r="R76" s="53"/>
      <c r="S76" s="53"/>
      <c r="T76" s="53"/>
      <c r="U76" s="56" t="s">
        <v>50</v>
      </c>
      <c r="V76" s="56"/>
      <c r="W76" s="56"/>
      <c r="X76" s="56"/>
      <c r="Y76" s="56"/>
      <c r="Z76" s="56"/>
      <c r="AA76" s="56"/>
      <c r="AB76" s="60">
        <f>61633225.01</f>
        <v>61633225.01</v>
      </c>
      <c r="AC76" s="60"/>
      <c r="AD76" s="60"/>
      <c r="AE76" s="51" t="s">
        <v>51</v>
      </c>
      <c r="AF76" s="51"/>
      <c r="AG76" s="51"/>
      <c r="AH76" s="51" t="s">
        <v>51</v>
      </c>
      <c r="AI76" s="51"/>
      <c r="AJ76" s="51"/>
      <c r="AK76" s="51"/>
      <c r="AL76" s="51"/>
      <c r="AM76" s="61">
        <f>61633225.01</f>
        <v>61633225.01</v>
      </c>
      <c r="AN76" s="61"/>
      <c r="AO76" s="61"/>
      <c r="AP76" s="61"/>
      <c r="AQ76" s="61"/>
      <c r="AR76" s="61"/>
      <c r="AS76" s="57" t="s">
        <v>50</v>
      </c>
      <c r="AT76" s="57"/>
      <c r="AU76" s="57"/>
      <c r="AV76" s="57"/>
    </row>
    <row r="77" spans="1:48" s="1" customFormat="1" ht="33.75" customHeight="1">
      <c r="A77" s="41" t="s">
        <v>169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 t="s">
        <v>170</v>
      </c>
      <c r="N77" s="42"/>
      <c r="O77" s="42"/>
      <c r="P77" s="53" t="s">
        <v>50</v>
      </c>
      <c r="Q77" s="53"/>
      <c r="R77" s="53"/>
      <c r="S77" s="53"/>
      <c r="T77" s="53"/>
      <c r="U77" s="56" t="s">
        <v>50</v>
      </c>
      <c r="V77" s="56"/>
      <c r="W77" s="56"/>
      <c r="X77" s="56"/>
      <c r="Y77" s="56"/>
      <c r="Z77" s="56"/>
      <c r="AA77" s="56"/>
      <c r="AB77" s="60">
        <f>61633225.01</f>
        <v>61633225.01</v>
      </c>
      <c r="AC77" s="60"/>
      <c r="AD77" s="60"/>
      <c r="AE77" s="50" t="s">
        <v>51</v>
      </c>
      <c r="AF77" s="50"/>
      <c r="AG77" s="50"/>
      <c r="AH77" s="56" t="s">
        <v>50</v>
      </c>
      <c r="AI77" s="56"/>
      <c r="AJ77" s="56"/>
      <c r="AK77" s="56"/>
      <c r="AL77" s="56"/>
      <c r="AM77" s="61">
        <f>61633225.01</f>
        <v>61633225.01</v>
      </c>
      <c r="AN77" s="61"/>
      <c r="AO77" s="61"/>
      <c r="AP77" s="61"/>
      <c r="AQ77" s="61"/>
      <c r="AR77" s="61"/>
      <c r="AS77" s="57" t="s">
        <v>50</v>
      </c>
      <c r="AT77" s="57"/>
      <c r="AU77" s="57"/>
      <c r="AV77" s="57"/>
    </row>
    <row r="78" spans="1:48" s="1" customFormat="1" ht="33.75" customHeight="1">
      <c r="A78" s="41" t="s">
        <v>171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 t="s">
        <v>172</v>
      </c>
      <c r="N78" s="42"/>
      <c r="O78" s="42"/>
      <c r="P78" s="53" t="s">
        <v>50</v>
      </c>
      <c r="Q78" s="53"/>
      <c r="R78" s="53"/>
      <c r="S78" s="53"/>
      <c r="T78" s="53"/>
      <c r="U78" s="56" t="s">
        <v>50</v>
      </c>
      <c r="V78" s="56"/>
      <c r="W78" s="56"/>
      <c r="X78" s="56"/>
      <c r="Y78" s="56"/>
      <c r="Z78" s="56"/>
      <c r="AA78" s="56"/>
      <c r="AB78" s="50" t="s">
        <v>51</v>
      </c>
      <c r="AC78" s="50"/>
      <c r="AD78" s="50"/>
      <c r="AE78" s="50" t="s">
        <v>51</v>
      </c>
      <c r="AF78" s="50"/>
      <c r="AG78" s="50"/>
      <c r="AH78" s="56" t="s">
        <v>50</v>
      </c>
      <c r="AI78" s="56"/>
      <c r="AJ78" s="56"/>
      <c r="AK78" s="56"/>
      <c r="AL78" s="56"/>
      <c r="AM78" s="50" t="s">
        <v>51</v>
      </c>
      <c r="AN78" s="50"/>
      <c r="AO78" s="50"/>
      <c r="AP78" s="50"/>
      <c r="AQ78" s="50"/>
      <c r="AR78" s="50"/>
      <c r="AS78" s="57" t="s">
        <v>50</v>
      </c>
      <c r="AT78" s="57"/>
      <c r="AU78" s="57"/>
      <c r="AV78" s="57"/>
    </row>
    <row r="79" spans="1:48" s="1" customFormat="1" ht="24" customHeight="1">
      <c r="A79" s="41" t="s">
        <v>173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 t="s">
        <v>174</v>
      </c>
      <c r="N79" s="42"/>
      <c r="O79" s="42"/>
      <c r="P79" s="53" t="s">
        <v>50</v>
      </c>
      <c r="Q79" s="53"/>
      <c r="R79" s="53"/>
      <c r="S79" s="53"/>
      <c r="T79" s="53"/>
      <c r="U79" s="56" t="s">
        <v>50</v>
      </c>
      <c r="V79" s="56"/>
      <c r="W79" s="56"/>
      <c r="X79" s="56"/>
      <c r="Y79" s="56"/>
      <c r="Z79" s="56"/>
      <c r="AA79" s="56"/>
      <c r="AB79" s="60">
        <f>61633225.01</f>
        <v>61633225.01</v>
      </c>
      <c r="AC79" s="60"/>
      <c r="AD79" s="60"/>
      <c r="AE79" s="50" t="s">
        <v>51</v>
      </c>
      <c r="AF79" s="50"/>
      <c r="AG79" s="50"/>
      <c r="AH79" s="56" t="s">
        <v>50</v>
      </c>
      <c r="AI79" s="56"/>
      <c r="AJ79" s="56"/>
      <c r="AK79" s="56"/>
      <c r="AL79" s="56"/>
      <c r="AM79" s="60">
        <f>61633225.01</f>
        <v>61633225.01</v>
      </c>
      <c r="AN79" s="60"/>
      <c r="AO79" s="60"/>
      <c r="AP79" s="60"/>
      <c r="AQ79" s="60"/>
      <c r="AR79" s="60"/>
      <c r="AS79" s="57" t="s">
        <v>50</v>
      </c>
      <c r="AT79" s="57"/>
      <c r="AU79" s="57"/>
      <c r="AV79" s="57"/>
    </row>
    <row r="80" spans="1:48" s="1" customFormat="1" ht="24" customHeight="1">
      <c r="A80" s="41" t="s">
        <v>175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 t="s">
        <v>176</v>
      </c>
      <c r="N80" s="42"/>
      <c r="O80" s="42"/>
      <c r="P80" s="53" t="s">
        <v>50</v>
      </c>
      <c r="Q80" s="53"/>
      <c r="R80" s="53"/>
      <c r="S80" s="53"/>
      <c r="T80" s="53"/>
      <c r="U80" s="56" t="s">
        <v>50</v>
      </c>
      <c r="V80" s="56"/>
      <c r="W80" s="56"/>
      <c r="X80" s="56"/>
      <c r="Y80" s="56"/>
      <c r="Z80" s="56"/>
      <c r="AA80" s="56"/>
      <c r="AB80" s="56" t="s">
        <v>50</v>
      </c>
      <c r="AC80" s="56"/>
      <c r="AD80" s="56"/>
      <c r="AE80" s="50" t="s">
        <v>51</v>
      </c>
      <c r="AF80" s="50"/>
      <c r="AG80" s="50"/>
      <c r="AH80" s="50" t="s">
        <v>51</v>
      </c>
      <c r="AI80" s="50"/>
      <c r="AJ80" s="50"/>
      <c r="AK80" s="50"/>
      <c r="AL80" s="50"/>
      <c r="AM80" s="50" t="s">
        <v>51</v>
      </c>
      <c r="AN80" s="50"/>
      <c r="AO80" s="50"/>
      <c r="AP80" s="50"/>
      <c r="AQ80" s="50"/>
      <c r="AR80" s="50"/>
      <c r="AS80" s="57" t="s">
        <v>50</v>
      </c>
      <c r="AT80" s="57"/>
      <c r="AU80" s="57"/>
      <c r="AV80" s="57"/>
    </row>
    <row r="81" spans="1:48" s="1" customFormat="1" ht="24" customHeight="1">
      <c r="A81" s="41" t="s">
        <v>177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 t="s">
        <v>178</v>
      </c>
      <c r="N81" s="42"/>
      <c r="O81" s="42"/>
      <c r="P81" s="53" t="s">
        <v>50</v>
      </c>
      <c r="Q81" s="53"/>
      <c r="R81" s="53"/>
      <c r="S81" s="53"/>
      <c r="T81" s="53"/>
      <c r="U81" s="56" t="s">
        <v>50</v>
      </c>
      <c r="V81" s="56"/>
      <c r="W81" s="56"/>
      <c r="X81" s="56"/>
      <c r="Y81" s="56"/>
      <c r="Z81" s="56"/>
      <c r="AA81" s="56"/>
      <c r="AB81" s="56" t="s">
        <v>50</v>
      </c>
      <c r="AC81" s="56"/>
      <c r="AD81" s="56"/>
      <c r="AE81" s="50" t="s">
        <v>51</v>
      </c>
      <c r="AF81" s="50"/>
      <c r="AG81" s="50"/>
      <c r="AH81" s="50" t="s">
        <v>51</v>
      </c>
      <c r="AI81" s="50"/>
      <c r="AJ81" s="50"/>
      <c r="AK81" s="50"/>
      <c r="AL81" s="50"/>
      <c r="AM81" s="50" t="s">
        <v>51</v>
      </c>
      <c r="AN81" s="50"/>
      <c r="AO81" s="50"/>
      <c r="AP81" s="50"/>
      <c r="AQ81" s="50"/>
      <c r="AR81" s="50"/>
      <c r="AS81" s="57" t="s">
        <v>50</v>
      </c>
      <c r="AT81" s="57"/>
      <c r="AU81" s="57"/>
      <c r="AV81" s="57"/>
    </row>
    <row r="82" spans="1:48" s="1" customFormat="1" ht="13.5" customHeight="1">
      <c r="A82" s="21" t="s">
        <v>179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5" t="s">
        <v>180</v>
      </c>
      <c r="N82" s="5"/>
      <c r="O82" s="5"/>
      <c r="P82" s="35" t="s">
        <v>50</v>
      </c>
      <c r="Q82" s="35"/>
      <c r="R82" s="35"/>
      <c r="S82" s="35"/>
      <c r="T82" s="35"/>
      <c r="U82" s="62" t="s">
        <v>50</v>
      </c>
      <c r="V82" s="62"/>
      <c r="W82" s="62"/>
      <c r="X82" s="62"/>
      <c r="Y82" s="62"/>
      <c r="Z82" s="62"/>
      <c r="AA82" s="62"/>
      <c r="AB82" s="62" t="s">
        <v>50</v>
      </c>
      <c r="AC82" s="62"/>
      <c r="AD82" s="62"/>
      <c r="AE82" s="63" t="s">
        <v>51</v>
      </c>
      <c r="AF82" s="63"/>
      <c r="AG82" s="63"/>
      <c r="AH82" s="63" t="s">
        <v>51</v>
      </c>
      <c r="AI82" s="63"/>
      <c r="AJ82" s="63"/>
      <c r="AK82" s="63"/>
      <c r="AL82" s="63"/>
      <c r="AM82" s="63" t="s">
        <v>51</v>
      </c>
      <c r="AN82" s="63"/>
      <c r="AO82" s="63"/>
      <c r="AP82" s="63"/>
      <c r="AQ82" s="63"/>
      <c r="AR82" s="63"/>
      <c r="AS82" s="64" t="s">
        <v>50</v>
      </c>
      <c r="AT82" s="64"/>
      <c r="AU82" s="64"/>
      <c r="AV82" s="64"/>
    </row>
    <row r="83" spans="1:48" s="1" customFormat="1" ht="24" customHeight="1">
      <c r="A83" s="65" t="s">
        <v>181</v>
      </c>
      <c r="B83" s="65"/>
      <c r="C83" s="66" t="s">
        <v>6</v>
      </c>
      <c r="D83" s="66"/>
      <c r="E83" s="66"/>
      <c r="F83" s="66"/>
      <c r="G83" s="66"/>
      <c r="H83" s="67" t="s">
        <v>6</v>
      </c>
      <c r="I83" s="68" t="s">
        <v>182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5" t="s">
        <v>6</v>
      </c>
      <c r="U83" s="65"/>
      <c r="V83" s="65"/>
      <c r="W83" s="65"/>
      <c r="X83" s="65"/>
      <c r="Y83" s="65" t="s">
        <v>183</v>
      </c>
      <c r="Z83" s="65"/>
      <c r="AA83" s="65"/>
      <c r="AB83" s="65"/>
      <c r="AC83" s="65"/>
      <c r="AD83" s="65"/>
      <c r="AE83" s="66" t="s">
        <v>6</v>
      </c>
      <c r="AF83" s="66"/>
      <c r="AG83" s="66"/>
      <c r="AH83" s="66"/>
      <c r="AI83" s="65" t="s">
        <v>6</v>
      </c>
      <c r="AJ83" s="65"/>
      <c r="AK83" s="68" t="s">
        <v>6</v>
      </c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7" t="s">
        <v>6</v>
      </c>
    </row>
    <row r="84" spans="1:48" s="1" customFormat="1" ht="12" customHeight="1">
      <c r="A84" s="10" t="s">
        <v>6</v>
      </c>
      <c r="B84" s="10"/>
      <c r="C84" s="69" t="s">
        <v>184</v>
      </c>
      <c r="D84" s="69"/>
      <c r="E84" s="69"/>
      <c r="F84" s="69"/>
      <c r="G84" s="69"/>
      <c r="H84" s="17" t="s">
        <v>6</v>
      </c>
      <c r="I84" s="69" t="s">
        <v>185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10" t="s">
        <v>6</v>
      </c>
      <c r="U84" s="10"/>
      <c r="V84" s="10"/>
      <c r="W84" s="10"/>
      <c r="X84" s="10"/>
      <c r="Y84" s="10" t="s">
        <v>6</v>
      </c>
      <c r="Z84" s="10"/>
      <c r="AA84" s="10"/>
      <c r="AB84" s="10"/>
      <c r="AC84" s="10"/>
      <c r="AD84" s="10"/>
      <c r="AE84" s="69" t="s">
        <v>184</v>
      </c>
      <c r="AF84" s="69"/>
      <c r="AG84" s="69"/>
      <c r="AH84" s="69"/>
      <c r="AI84" s="10" t="s">
        <v>6</v>
      </c>
      <c r="AJ84" s="10"/>
      <c r="AK84" s="69" t="s">
        <v>185</v>
      </c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17" t="s">
        <v>6</v>
      </c>
    </row>
    <row r="85" spans="1:48" s="1" customFormat="1" ht="13.5" customHeight="1">
      <c r="A85" s="65" t="s">
        <v>186</v>
      </c>
      <c r="B85" s="65"/>
      <c r="C85" s="65"/>
      <c r="D85" s="66" t="s">
        <v>6</v>
      </c>
      <c r="E85" s="66"/>
      <c r="F85" s="66"/>
      <c r="G85" s="66"/>
      <c r="H85" s="66"/>
      <c r="I85" s="66"/>
      <c r="J85" s="66"/>
      <c r="K85" s="66"/>
      <c r="L85" s="66"/>
      <c r="M85" s="65" t="s">
        <v>6</v>
      </c>
      <c r="N85" s="65"/>
      <c r="O85" s="68" t="s">
        <v>187</v>
      </c>
      <c r="P85" s="68"/>
      <c r="Q85" s="68"/>
      <c r="R85" s="68"/>
      <c r="S85" s="68"/>
      <c r="T85" s="68"/>
      <c r="U85" s="68"/>
      <c r="V85" s="68"/>
      <c r="W85" s="68"/>
      <c r="X85" s="65" t="s">
        <v>6</v>
      </c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</row>
    <row r="86" spans="1:48" s="1" customFormat="1" ht="12" customHeight="1">
      <c r="A86" s="10" t="s">
        <v>6</v>
      </c>
      <c r="B86" s="10"/>
      <c r="C86" s="10"/>
      <c r="D86" s="69" t="s">
        <v>184</v>
      </c>
      <c r="E86" s="69"/>
      <c r="F86" s="69"/>
      <c r="G86" s="69"/>
      <c r="H86" s="69"/>
      <c r="I86" s="69"/>
      <c r="J86" s="69"/>
      <c r="K86" s="69"/>
      <c r="L86" s="69"/>
      <c r="M86" s="10" t="s">
        <v>6</v>
      </c>
      <c r="N86" s="10"/>
      <c r="O86" s="69" t="s">
        <v>185</v>
      </c>
      <c r="P86" s="69"/>
      <c r="Q86" s="69"/>
      <c r="R86" s="69"/>
      <c r="S86" s="69"/>
      <c r="T86" s="69"/>
      <c r="U86" s="69"/>
      <c r="V86" s="69"/>
      <c r="W86" s="69"/>
      <c r="X86" s="10" t="s">
        <v>6</v>
      </c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:48" s="1" customFormat="1" ht="13.5" customHeight="1">
      <c r="A87" s="70" t="s">
        <v>188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</row>
    <row r="88" spans="1:48" s="1" customFormat="1" ht="12" customHeight="1">
      <c r="A88" s="71" t="s">
        <v>6</v>
      </c>
      <c r="B88" s="71"/>
      <c r="C88" s="71"/>
      <c r="D88" s="71"/>
      <c r="E88" s="71" t="s">
        <v>6</v>
      </c>
      <c r="F88" s="71"/>
      <c r="G88" s="71"/>
      <c r="H88" s="71"/>
      <c r="I88" s="71"/>
      <c r="J88" s="71" t="s">
        <v>6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</row>
    <row r="89" spans="1:48" s="1" customFormat="1" ht="13.5" customHeight="1">
      <c r="A89" s="71"/>
      <c r="B89" s="71"/>
      <c r="C89" s="71"/>
      <c r="D89" s="71"/>
      <c r="E89" s="71" t="s">
        <v>6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</row>
    <row r="90" spans="1:48" s="1" customFormat="1" ht="45.75" customHeight="1">
      <c r="A90" s="65" t="s">
        <v>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</row>
  </sheetData>
  <sheetProtection/>
  <mergeCells count="712">
    <mergeCell ref="A87:AV87"/>
    <mergeCell ref="A88:D89"/>
    <mergeCell ref="E88:I88"/>
    <mergeCell ref="E89:I89"/>
    <mergeCell ref="J88:AV89"/>
    <mergeCell ref="A90:AV90"/>
    <mergeCell ref="A85:C85"/>
    <mergeCell ref="D85:L85"/>
    <mergeCell ref="M85:N85"/>
    <mergeCell ref="O85:W85"/>
    <mergeCell ref="X85:AV85"/>
    <mergeCell ref="A86:C86"/>
    <mergeCell ref="D86:L86"/>
    <mergeCell ref="M86:N86"/>
    <mergeCell ref="O86:W86"/>
    <mergeCell ref="X86:AV86"/>
    <mergeCell ref="AI83:AJ83"/>
    <mergeCell ref="AK83:AU83"/>
    <mergeCell ref="A84:B84"/>
    <mergeCell ref="C84:G84"/>
    <mergeCell ref="I84:S84"/>
    <mergeCell ref="T84:X84"/>
    <mergeCell ref="Y84:AD84"/>
    <mergeCell ref="AE84:AH84"/>
    <mergeCell ref="AI84:AJ84"/>
    <mergeCell ref="AK84:AU84"/>
    <mergeCell ref="A83:B83"/>
    <mergeCell ref="C83:G83"/>
    <mergeCell ref="I83:S83"/>
    <mergeCell ref="T83:X83"/>
    <mergeCell ref="Y83:AD83"/>
    <mergeCell ref="AE83:AH83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79:L79"/>
    <mergeCell ref="M79:O79"/>
    <mergeCell ref="P79:T79"/>
    <mergeCell ref="U79:AA79"/>
    <mergeCell ref="AB79:AD79"/>
    <mergeCell ref="AE79:AG79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75:L75"/>
    <mergeCell ref="M75:O75"/>
    <mergeCell ref="P75:T75"/>
    <mergeCell ref="U75:AA75"/>
    <mergeCell ref="AB75:AD75"/>
    <mergeCell ref="AE75:AG75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71:L71"/>
    <mergeCell ref="M71:O71"/>
    <mergeCell ref="P71:T71"/>
    <mergeCell ref="U71:AA71"/>
    <mergeCell ref="AB71:AD71"/>
    <mergeCell ref="AE71:AG71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M68:AR68"/>
    <mergeCell ref="AS68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H67:AL67"/>
    <mergeCell ref="AM67:AR67"/>
    <mergeCell ref="AS67:AV67"/>
    <mergeCell ref="A68:L68"/>
    <mergeCell ref="M68:O68"/>
    <mergeCell ref="P68:T68"/>
    <mergeCell ref="U68:AA68"/>
    <mergeCell ref="AB68:AD68"/>
    <mergeCell ref="AE68:AG68"/>
    <mergeCell ref="AH68:AL68"/>
    <mergeCell ref="A67:L67"/>
    <mergeCell ref="M67:O67"/>
    <mergeCell ref="P67:T67"/>
    <mergeCell ref="U67:AA67"/>
    <mergeCell ref="AB67:AD67"/>
    <mergeCell ref="AE67:AG67"/>
    <mergeCell ref="AS64:AV65"/>
    <mergeCell ref="A66:L66"/>
    <mergeCell ref="M66:O66"/>
    <mergeCell ref="P66:T66"/>
    <mergeCell ref="U66:AA66"/>
    <mergeCell ref="AB66:AD66"/>
    <mergeCell ref="AE66:AG66"/>
    <mergeCell ref="AH66:AL66"/>
    <mergeCell ref="AM66:AR66"/>
    <mergeCell ref="AS66:AV66"/>
    <mergeCell ref="A63:AV63"/>
    <mergeCell ref="A64:L65"/>
    <mergeCell ref="M64:O65"/>
    <mergeCell ref="P64:T65"/>
    <mergeCell ref="U64:AA65"/>
    <mergeCell ref="AB64:AR64"/>
    <mergeCell ref="AB65:AD65"/>
    <mergeCell ref="AE65:AG65"/>
    <mergeCell ref="AH65:AL65"/>
    <mergeCell ref="AM65:AR65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2017-07-05T14:39:35Z</cp:lastPrinted>
  <dcterms:created xsi:type="dcterms:W3CDTF">2017-07-05T14:40:56Z</dcterms:created>
  <dcterms:modified xsi:type="dcterms:W3CDTF">2017-07-05T14:40:56Z</dcterms:modified>
  <cp:category/>
  <cp:version/>
  <cp:contentType/>
  <cp:contentStatus/>
</cp:coreProperties>
</file>