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<sst xmlns="http://schemas.openxmlformats.org/spreadsheetml/2006/main" count="509" uniqueCount="194">
  <si>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</si>
  <si>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</si>
  <si>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</si>
  <si>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</si>
  <si>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</si>
  <si>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</si>
  <si>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</si>
  <si>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</si>
  <si>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</si>
  <si>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апреля 2018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</si>
  <si>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</si>
  <si>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</si>
  <si>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</si>
  <si>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</si>
  <si>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</si>
  <si>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12448059</t>
  </si>
  <si>
    <t>финансирования дефицита бюджета</t>
  </si>
  <si>
    <t>Администрация МО Епифанское Кимовского района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</si>
  <si>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</si>
  <si>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</si>
  <si>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</si>
  <si>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</si>
  <si>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</si>
  <si>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</si>
  <si>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</si>
  <si>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</si>
  <si>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</si>
  <si>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</si>
  <si>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</si>
  <si>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</si>
  <si>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</si>
  <si>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</si>
  <si>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</si>
  <si>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</si>
  <si>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</si>
  <si>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</si>
  <si>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</si>
  <si>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</si>
  <si>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</si>
  <si>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</si>
  <si>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</si>
  <si>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</si>
  <si>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</si>
  <si>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</si>
  <si>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</si>
  <si>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</si>
  <si>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</si>
  <si>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</si>
  <si>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</si>
  <si>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</si>
  <si>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</si>
  <si>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</si>
  <si>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</si>
  <si>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</si>
  <si>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</si>
  <si>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</si>
  <si>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</si>
  <si>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</si>
  <si>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</si>
  <si>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</si>
  <si>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</si>
  <si>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государственных (муниципальных) органов</t>
  </si>
  <si>
    <t>201</t>
  </si>
  <si>
    <t>871.0104.8310000110.121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</si>
  <si>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</si>
  <si>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202</t>
  </si>
  <si>
    <t>871.0104.8310000110.129</t>
  </si>
  <si>
    <t>203</t>
  </si>
  <si>
    <t>871.0104.8320000110.121</t>
  </si>
  <si>
    <t>204</t>
  </si>
  <si>
    <t>871.0104.8320000110.129</t>
  </si>
  <si>
    <t>Закупка товаров, работ, услуг в сфере информационно-коммуникационных технологий</t>
  </si>
  <si>
    <t>205</t>
  </si>
  <si>
    <t>871.0104.8320000190.242</t>
  </si>
  <si>
    <t>Прочая закупка товаров, работ и услуг для обеспечения государственных (муниципальных) нужд</t>
  </si>
  <si>
    <t>206</t>
  </si>
  <si>
    <t>871.0104.8320000190.244</t>
  </si>
  <si>
    <t>Уплата налога на имущество организаций и земельного налога</t>
  </si>
  <si>
    <t>207</t>
  </si>
  <si>
    <t>871.0104.8320000190.851</t>
  </si>
  <si>
    <t>Уплата прочих налогов, сборов</t>
  </si>
  <si>
    <t>208</t>
  </si>
  <si>
    <t>871.0104.8320000190.852</t>
  </si>
  <si>
    <t>Уплата иных платежей</t>
  </si>
  <si>
    <t>209</t>
  </si>
  <si>
    <t>871.0104.8320000190.853</t>
  </si>
  <si>
    <t>Специальные расходы</t>
  </si>
  <si>
    <t>210</t>
  </si>
  <si>
    <t>871.0107.8990026010.880</t>
  </si>
  <si>
    <t>Резервные средства</t>
  </si>
  <si>
    <t>211</t>
  </si>
  <si>
    <t>871.0111.8990026110.870</t>
  </si>
  <si>
    <t>212</t>
  </si>
  <si>
    <t>871.0113.8990026100.244</t>
  </si>
  <si>
    <t>213</t>
  </si>
  <si>
    <t>871.0113.8990026100.852</t>
  </si>
  <si>
    <t>214</t>
  </si>
  <si>
    <t>871.0113.8990026100.853</t>
  </si>
  <si>
    <t>215</t>
  </si>
  <si>
    <t>871.0113.8990026120.244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</si>
  <si>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</si>
  <si>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216</t>
  </si>
  <si>
    <t>871.0113.8990026260.521</t>
  </si>
  <si>
    <t>217</t>
  </si>
  <si>
    <t>871.0203.8620051180.121</t>
  </si>
  <si>
    <t>218</t>
  </si>
  <si>
    <t>871.0203.8620051180.129</t>
  </si>
  <si>
    <t>219</t>
  </si>
  <si>
    <t>871.0309.8990026280.244</t>
  </si>
  <si>
    <t>220</t>
  </si>
  <si>
    <t>871.0310.8990026440.244</t>
  </si>
  <si>
    <t>221</t>
  </si>
  <si>
    <t>871.0409.8990026750.244</t>
  </si>
  <si>
    <t>222</t>
  </si>
  <si>
    <t>871.0410.8410080450.242</t>
  </si>
  <si>
    <t>223</t>
  </si>
  <si>
    <t>871.0501.8990026780.244</t>
  </si>
  <si>
    <t>224</t>
  </si>
  <si>
    <t>871.0502.8990026320.244</t>
  </si>
  <si>
    <t>225</t>
  </si>
  <si>
    <t>871.0502.8990026340.244</t>
  </si>
  <si>
    <t>Закупка товаров, работ, услуг в целях капитального ремонта государственного (муниципального) имущества</t>
  </si>
  <si>
    <t>226</t>
  </si>
  <si>
    <t>871.0502.8990026430.243</t>
  </si>
  <si>
    <t>227</t>
  </si>
  <si>
    <t>871.0502.8990026430.244</t>
  </si>
  <si>
    <t>228</t>
  </si>
  <si>
    <t>871.0503.2300127100.244</t>
  </si>
  <si>
    <t>229</t>
  </si>
  <si>
    <t>871.0503.8990026340.243</t>
  </si>
  <si>
    <t>230</t>
  </si>
  <si>
    <t>871.0503.8990026350.244</t>
  </si>
  <si>
    <t>231</t>
  </si>
  <si>
    <t>871.0503.8990026350.853</t>
  </si>
  <si>
    <t>232</t>
  </si>
  <si>
    <t>871.0503.8990026370.244</t>
  </si>
  <si>
    <t>233</t>
  </si>
  <si>
    <t>871.0503.8990026380.244</t>
  </si>
  <si>
    <t>234</t>
  </si>
  <si>
    <t>871.0503.8990080550.243</t>
  </si>
  <si>
    <t>235</t>
  </si>
  <si>
    <t>871.0801.8990026601.244</t>
  </si>
  <si>
    <t>236</t>
  </si>
  <si>
    <t>871.0801.8990026601.853</t>
  </si>
  <si>
    <t>Иные пенсии, социальные доплаты к пенсиям</t>
  </si>
  <si>
    <t>237</t>
  </si>
  <si>
    <t>871.1001.8990026140.312</t>
  </si>
  <si>
    <t>Пособия, компенсации и иные социальные выплаты гражданам, кроме публичных нормативных обязательств</t>
  </si>
  <si>
    <t>238</t>
  </si>
  <si>
    <t>871.1006.8990026820.321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</si>
  <si>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</si>
  <si>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</si>
  <si>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</si>
  <si>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</si>
  <si>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</si>
  <si>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</si>
  <si>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</si>
  <si>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</si>
  <si>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</si>
  <si>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</si>
  <si>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</si>
  <si>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</si>
  <si>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</si>
  <si>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</si>
  <si>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</si>
  <si>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</si>
  <si>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</si>
  <si>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</si>
  <si>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</si>
  <si>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</si>
  <si>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</si>
  <si>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</si>
  <si>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</si>
  <si>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</si>
  <si>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</si>
  <si>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</si>
  <si>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</si>
  <si>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</si>
  <si>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</si>
  <si>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</si>
  <si>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</si>
  <si>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</si>
  <si>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</si>
  <si>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</si>
  <si>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</si>
  <si>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</si>
  <si>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</si>
  <si>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Бабушкина Е. Н.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</si>
  <si>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</si>
  <si>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</si>
  <si>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</si>
  <si>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</si>
  <si>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</si>
  <si>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16 апреля 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</si>
</sst>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right" vertical="top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1"/>
  <sheetViews>
    <sheetView tabSelected="1" zoomScalePageLayoutView="0" workbookViewId="0" topLeftCell="A1">
      <selection activeCell="A1" sqref="A1:AV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>
        <v>43191</v>
      </c>
      <c r="AV7" s="9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6</v>
      </c>
      <c r="AV8" s="12"/>
    </row>
    <row r="9" spans="1:48" s="1" customFormat="1" ht="12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14</v>
      </c>
      <c r="AQ10" s="2"/>
      <c r="AR10" s="2"/>
      <c r="AS10" s="2"/>
      <c r="AT10" s="2"/>
      <c r="AU10" s="14" t="s">
        <v>15</v>
      </c>
      <c r="AV10" s="14"/>
    </row>
    <row r="11" spans="1:48" s="1" customFormat="1" ht="12" customHeight="1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18</v>
      </c>
      <c r="AQ11" s="2"/>
      <c r="AR11" s="2"/>
      <c r="AS11" s="2"/>
      <c r="AT11" s="2"/>
      <c r="AU11" s="16" t="s">
        <v>6</v>
      </c>
      <c r="AV11" s="16"/>
    </row>
    <row r="12" spans="1:48" s="1" customFormat="1" ht="12" customHeight="1">
      <c r="A12" s="10" t="s">
        <v>19</v>
      </c>
      <c r="B12" s="10"/>
      <c r="C12" s="10"/>
      <c r="D12" s="10"/>
      <c r="E12" s="10"/>
      <c r="F12" s="15" t="s">
        <v>20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21</v>
      </c>
      <c r="AQ12" s="2"/>
      <c r="AR12" s="2"/>
      <c r="AS12" s="2"/>
      <c r="AT12" s="2"/>
      <c r="AU12" s="16" t="s">
        <v>22</v>
      </c>
      <c r="AV12" s="16"/>
    </row>
    <row r="13" spans="1:48" s="1" customFormat="1" ht="12" customHeight="1">
      <c r="A13" s="17" t="s">
        <v>23</v>
      </c>
      <c r="B13" s="10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6" t="s">
        <v>6</v>
      </c>
      <c r="AV13" s="16"/>
    </row>
    <row r="14" spans="1:48" s="1" customFormat="1" ht="12.75" customHeight="1">
      <c r="A14" s="10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26</v>
      </c>
      <c r="AR14" s="2"/>
      <c r="AS14" s="2"/>
      <c r="AT14" s="2"/>
      <c r="AU14" s="18" t="s">
        <v>27</v>
      </c>
      <c r="AV14" s="18"/>
    </row>
    <row r="15" spans="1:48" s="1" customFormat="1" ht="13.5" customHeight="1">
      <c r="A15" s="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9" t="s">
        <v>29</v>
      </c>
      <c r="B16" s="19"/>
      <c r="C16" s="19"/>
      <c r="D16" s="19"/>
      <c r="E16" s="19"/>
      <c r="F16" s="19"/>
      <c r="G16" s="19"/>
      <c r="H16" s="19"/>
      <c r="I16" s="19"/>
      <c r="J16" s="19"/>
      <c r="K16" s="20" t="s">
        <v>30</v>
      </c>
      <c r="L16" s="20"/>
      <c r="M16" s="20"/>
      <c r="N16" s="20" t="s">
        <v>31</v>
      </c>
      <c r="O16" s="20"/>
      <c r="P16" s="20"/>
      <c r="Q16" s="20"/>
      <c r="R16" s="20"/>
      <c r="S16" s="20" t="s">
        <v>32</v>
      </c>
      <c r="T16" s="20"/>
      <c r="U16" s="20"/>
      <c r="V16" s="20"/>
      <c r="W16" s="20"/>
      <c r="X16" s="20"/>
      <c r="Y16" s="20"/>
      <c r="Z16" s="20" t="s">
        <v>33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 t="s">
        <v>38</v>
      </c>
      <c r="AS16" s="20"/>
      <c r="AT16" s="20"/>
      <c r="AU16" s="20"/>
      <c r="AV16" s="20"/>
    </row>
    <row r="17" spans="1:48" s="1" customFormat="1" ht="2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 t="s">
        <v>34</v>
      </c>
      <c r="AA17" s="20"/>
      <c r="AB17" s="20"/>
      <c r="AC17" s="20" t="s">
        <v>35</v>
      </c>
      <c r="AD17" s="20"/>
      <c r="AE17" s="20"/>
      <c r="AF17" s="20"/>
      <c r="AG17" s="20" t="s">
        <v>36</v>
      </c>
      <c r="AH17" s="20"/>
      <c r="AI17" s="20"/>
      <c r="AJ17" s="20"/>
      <c r="AK17" s="20"/>
      <c r="AL17" s="20" t="s">
        <v>37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13.5" customHeight="1">
      <c r="A18" s="19" t="s">
        <v>39</v>
      </c>
      <c r="B18" s="19"/>
      <c r="C18" s="19"/>
      <c r="D18" s="19"/>
      <c r="E18" s="19"/>
      <c r="F18" s="19"/>
      <c r="G18" s="19"/>
      <c r="H18" s="19"/>
      <c r="I18" s="19"/>
      <c r="J18" s="19"/>
      <c r="K18" s="20" t="s">
        <v>40</v>
      </c>
      <c r="L18" s="20"/>
      <c r="M18" s="20"/>
      <c r="N18" s="20" t="s">
        <v>41</v>
      </c>
      <c r="O18" s="20"/>
      <c r="P18" s="20"/>
      <c r="Q18" s="20"/>
      <c r="R18" s="20"/>
      <c r="S18" s="20" t="s">
        <v>42</v>
      </c>
      <c r="T18" s="20"/>
      <c r="U18" s="20"/>
      <c r="V18" s="20"/>
      <c r="W18" s="20"/>
      <c r="X18" s="20"/>
      <c r="Y18" s="20"/>
      <c r="Z18" s="20" t="s">
        <v>43</v>
      </c>
      <c r="AA18" s="20"/>
      <c r="AB18" s="20"/>
      <c r="AC18" s="20" t="s">
        <v>44</v>
      </c>
      <c r="AD18" s="20"/>
      <c r="AE18" s="20"/>
      <c r="AF18" s="20"/>
      <c r="AG18" s="20" t="s">
        <v>45</v>
      </c>
      <c r="AH18" s="20"/>
      <c r="AI18" s="20"/>
      <c r="AJ18" s="20"/>
      <c r="AK18" s="20"/>
      <c r="AL18" s="20" t="s">
        <v>46</v>
      </c>
      <c r="AM18" s="20"/>
      <c r="AN18" s="20"/>
      <c r="AO18" s="20"/>
      <c r="AP18" s="20"/>
      <c r="AQ18" s="20"/>
      <c r="AR18" s="20" t="s">
        <v>47</v>
      </c>
      <c r="AS18" s="20"/>
      <c r="AT18" s="20"/>
      <c r="AU18" s="20"/>
      <c r="AV18" s="20"/>
    </row>
    <row r="19" spans="1:48" s="1" customFormat="1" ht="24" customHeight="1">
      <c r="A19" s="21" t="s">
        <v>48</v>
      </c>
      <c r="B19" s="21"/>
      <c r="C19" s="21"/>
      <c r="D19" s="21"/>
      <c r="E19" s="21"/>
      <c r="F19" s="21"/>
      <c r="G19" s="21"/>
      <c r="H19" s="21"/>
      <c r="I19" s="21"/>
      <c r="J19" s="21"/>
      <c r="K19" s="22" t="s">
        <v>49</v>
      </c>
      <c r="L19" s="22"/>
      <c r="M19" s="22"/>
      <c r="N19" s="23" t="s">
        <v>50</v>
      </c>
      <c r="O19" s="23"/>
      <c r="P19" s="23"/>
      <c r="Q19" s="23"/>
      <c r="R19" s="23"/>
      <c r="S19" s="25" t="s">
        <v>51</v>
      </c>
      <c r="T19" s="25"/>
      <c r="U19" s="25"/>
      <c r="V19" s="25"/>
      <c r="W19" s="25"/>
      <c r="X19" s="25"/>
      <c r="Y19" s="25"/>
      <c r="Z19" s="25" t="s">
        <v>51</v>
      </c>
      <c r="AA19" s="25"/>
      <c r="AB19" s="25"/>
      <c r="AC19" s="25" t="s">
        <v>51</v>
      </c>
      <c r="AD19" s="25"/>
      <c r="AE19" s="25"/>
      <c r="AF19" s="25"/>
      <c r="AG19" s="25" t="s">
        <v>51</v>
      </c>
      <c r="AH19" s="25"/>
      <c r="AI19" s="25"/>
      <c r="AJ19" s="25"/>
      <c r="AK19" s="25"/>
      <c r="AL19" s="25" t="s">
        <v>51</v>
      </c>
      <c r="AM19" s="25"/>
      <c r="AN19" s="25"/>
      <c r="AO19" s="25"/>
      <c r="AP19" s="25"/>
      <c r="AQ19" s="25"/>
      <c r="AR19" s="26" t="s">
        <v>51</v>
      </c>
      <c r="AS19" s="26"/>
      <c r="AT19" s="26"/>
      <c r="AU19" s="26"/>
      <c r="AV19" s="26"/>
    </row>
    <row r="20" spans="1:48" s="1" customFormat="1" ht="13.5" customHeight="1">
      <c r="A20" s="3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" customFormat="1" ht="12" customHeight="1">
      <c r="A21" s="19" t="s">
        <v>29</v>
      </c>
      <c r="B21" s="19"/>
      <c r="C21" s="19"/>
      <c r="D21" s="19"/>
      <c r="E21" s="19"/>
      <c r="F21" s="19"/>
      <c r="G21" s="20" t="s">
        <v>30</v>
      </c>
      <c r="H21" s="20"/>
      <c r="I21" s="20"/>
      <c r="J21" s="20"/>
      <c r="K21" s="20"/>
      <c r="L21" s="20" t="s">
        <v>53</v>
      </c>
      <c r="M21" s="20"/>
      <c r="N21" s="20"/>
      <c r="O21" s="20"/>
      <c r="P21" s="20"/>
      <c r="Q21" s="20"/>
      <c r="R21" s="20" t="s">
        <v>32</v>
      </c>
      <c r="S21" s="20"/>
      <c r="T21" s="20"/>
      <c r="U21" s="20"/>
      <c r="V21" s="20" t="s">
        <v>54</v>
      </c>
      <c r="W21" s="20"/>
      <c r="X21" s="20"/>
      <c r="Y21" s="20"/>
      <c r="Z21" s="20"/>
      <c r="AA21" s="20" t="s">
        <v>33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 t="s">
        <v>38</v>
      </c>
      <c r="AO21" s="20"/>
      <c r="AP21" s="20"/>
      <c r="AQ21" s="20"/>
      <c r="AR21" s="20"/>
      <c r="AS21" s="20"/>
      <c r="AT21" s="20"/>
      <c r="AU21" s="20"/>
      <c r="AV21" s="20"/>
    </row>
    <row r="22" spans="1:48" s="1" customFormat="1" ht="30" customHeight="1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 t="s">
        <v>34</v>
      </c>
      <c r="AB22" s="20"/>
      <c r="AC22" s="20" t="s">
        <v>35</v>
      </c>
      <c r="AD22" s="20"/>
      <c r="AE22" s="20"/>
      <c r="AF22" s="20" t="s">
        <v>36</v>
      </c>
      <c r="AG22" s="20"/>
      <c r="AH22" s="20"/>
      <c r="AI22" s="20"/>
      <c r="AJ22" s="20" t="s">
        <v>37</v>
      </c>
      <c r="AK22" s="20"/>
      <c r="AL22" s="20"/>
      <c r="AM22" s="20"/>
      <c r="AN22" s="20" t="s">
        <v>55</v>
      </c>
      <c r="AO22" s="20"/>
      <c r="AP22" s="20"/>
      <c r="AQ22" s="20"/>
      <c r="AR22" s="20"/>
      <c r="AS22" s="20"/>
      <c r="AT22" s="20" t="s">
        <v>56</v>
      </c>
      <c r="AU22" s="20"/>
      <c r="AV22" s="20"/>
    </row>
    <row r="23" spans="1:48" s="1" customFormat="1" ht="12" customHeight="1">
      <c r="A23" s="19" t="s">
        <v>39</v>
      </c>
      <c r="B23" s="19"/>
      <c r="C23" s="19"/>
      <c r="D23" s="19"/>
      <c r="E23" s="19"/>
      <c r="F23" s="19"/>
      <c r="G23" s="20" t="s">
        <v>40</v>
      </c>
      <c r="H23" s="20"/>
      <c r="I23" s="20"/>
      <c r="J23" s="20"/>
      <c r="K23" s="20"/>
      <c r="L23" s="20" t="s">
        <v>41</v>
      </c>
      <c r="M23" s="20"/>
      <c r="N23" s="20"/>
      <c r="O23" s="20"/>
      <c r="P23" s="20"/>
      <c r="Q23" s="20"/>
      <c r="R23" s="20" t="s">
        <v>42</v>
      </c>
      <c r="S23" s="20"/>
      <c r="T23" s="20"/>
      <c r="U23" s="20"/>
      <c r="V23" s="20" t="s">
        <v>43</v>
      </c>
      <c r="W23" s="20"/>
      <c r="X23" s="20"/>
      <c r="Y23" s="20"/>
      <c r="Z23" s="20"/>
      <c r="AA23" s="20" t="s">
        <v>44</v>
      </c>
      <c r="AB23" s="20"/>
      <c r="AC23" s="20" t="s">
        <v>45</v>
      </c>
      <c r="AD23" s="20"/>
      <c r="AE23" s="20"/>
      <c r="AF23" s="20" t="s">
        <v>46</v>
      </c>
      <c r="AG23" s="20"/>
      <c r="AH23" s="20"/>
      <c r="AI23" s="20"/>
      <c r="AJ23" s="20" t="s">
        <v>47</v>
      </c>
      <c r="AK23" s="20"/>
      <c r="AL23" s="20"/>
      <c r="AM23" s="20"/>
      <c r="AN23" s="20" t="s">
        <v>57</v>
      </c>
      <c r="AO23" s="20"/>
      <c r="AP23" s="20"/>
      <c r="AQ23" s="20"/>
      <c r="AR23" s="20"/>
      <c r="AS23" s="20"/>
      <c r="AT23" s="20" t="s">
        <v>58</v>
      </c>
      <c r="AU23" s="20"/>
      <c r="AV23" s="20"/>
    </row>
    <row r="24" spans="1:48" s="1" customFormat="1" ht="24" customHeight="1">
      <c r="A24" s="21" t="s">
        <v>59</v>
      </c>
      <c r="B24" s="21"/>
      <c r="C24" s="21"/>
      <c r="D24" s="21"/>
      <c r="E24" s="21"/>
      <c r="F24" s="21"/>
      <c r="G24" s="5" t="s">
        <v>60</v>
      </c>
      <c r="H24" s="5"/>
      <c r="I24" s="5"/>
      <c r="J24" s="5"/>
      <c r="K24" s="5"/>
      <c r="L24" s="27" t="s">
        <v>50</v>
      </c>
      <c r="M24" s="27"/>
      <c r="N24" s="27"/>
      <c r="O24" s="27"/>
      <c r="P24" s="27"/>
      <c r="Q24" s="27"/>
      <c r="R24" s="28">
        <f>22546833.71</f>
        <v>22546833.71</v>
      </c>
      <c r="S24" s="28"/>
      <c r="T24" s="28"/>
      <c r="U24" s="28"/>
      <c r="V24" s="28">
        <f>22546833.71</f>
        <v>22546833.71</v>
      </c>
      <c r="W24" s="28"/>
      <c r="X24" s="28"/>
      <c r="Y24" s="28"/>
      <c r="Z24" s="28"/>
      <c r="AA24" s="28">
        <f>3308490.72</f>
        <v>3308490.72</v>
      </c>
      <c r="AB24" s="28"/>
      <c r="AC24" s="24" t="s">
        <v>51</v>
      </c>
      <c r="AD24" s="24"/>
      <c r="AE24" s="24"/>
      <c r="AF24" s="24" t="s">
        <v>51</v>
      </c>
      <c r="AG24" s="24"/>
      <c r="AH24" s="24"/>
      <c r="AI24" s="24"/>
      <c r="AJ24" s="28">
        <f>3308490.72</f>
        <v>3308490.72</v>
      </c>
      <c r="AK24" s="28"/>
      <c r="AL24" s="28"/>
      <c r="AM24" s="28"/>
      <c r="AN24" s="28">
        <f>19238342.99</f>
        <v>19238342.99</v>
      </c>
      <c r="AO24" s="28"/>
      <c r="AP24" s="28"/>
      <c r="AQ24" s="28"/>
      <c r="AR24" s="28"/>
      <c r="AS24" s="28"/>
      <c r="AT24" s="29">
        <f>19238342.99</f>
        <v>19238342.99</v>
      </c>
      <c r="AU24" s="29"/>
      <c r="AV24" s="29"/>
    </row>
    <row r="25" spans="1:48" s="1" customFormat="1" ht="33.75" customHeight="1">
      <c r="A25" s="30" t="s">
        <v>61</v>
      </c>
      <c r="B25" s="30"/>
      <c r="C25" s="30"/>
      <c r="D25" s="30"/>
      <c r="E25" s="30"/>
      <c r="F25" s="30"/>
      <c r="G25" s="5" t="s">
        <v>62</v>
      </c>
      <c r="H25" s="5"/>
      <c r="I25" s="5"/>
      <c r="J25" s="5"/>
      <c r="K25" s="5"/>
      <c r="L25" s="31" t="s">
        <v>63</v>
      </c>
      <c r="M25" s="31"/>
      <c r="N25" s="31"/>
      <c r="O25" s="31"/>
      <c r="P25" s="31"/>
      <c r="Q25" s="31"/>
      <c r="R25" s="32">
        <f>500000</f>
        <v>500000</v>
      </c>
      <c r="S25" s="32"/>
      <c r="T25" s="32"/>
      <c r="U25" s="32"/>
      <c r="V25" s="32">
        <f>500000</f>
        <v>500000</v>
      </c>
      <c r="W25" s="32"/>
      <c r="X25" s="32"/>
      <c r="Y25" s="32"/>
      <c r="Z25" s="32"/>
      <c r="AA25" s="32">
        <f>106750</f>
        <v>106750</v>
      </c>
      <c r="AB25" s="32"/>
      <c r="AC25" s="33" t="s">
        <v>51</v>
      </c>
      <c r="AD25" s="33"/>
      <c r="AE25" s="33"/>
      <c r="AF25" s="33" t="s">
        <v>51</v>
      </c>
      <c r="AG25" s="33"/>
      <c r="AH25" s="33"/>
      <c r="AI25" s="33"/>
      <c r="AJ25" s="32">
        <f>106750</f>
        <v>106750</v>
      </c>
      <c r="AK25" s="32"/>
      <c r="AL25" s="32"/>
      <c r="AM25" s="32"/>
      <c r="AN25" s="32">
        <f>393250</f>
        <v>393250</v>
      </c>
      <c r="AO25" s="32"/>
      <c r="AP25" s="32"/>
      <c r="AQ25" s="32"/>
      <c r="AR25" s="32"/>
      <c r="AS25" s="32"/>
      <c r="AT25" s="34">
        <f>393250</f>
        <v>393250</v>
      </c>
      <c r="AU25" s="34"/>
      <c r="AV25" s="34"/>
    </row>
    <row r="26" spans="1:48" s="1" customFormat="1" ht="66" customHeight="1">
      <c r="A26" s="30" t="s">
        <v>64</v>
      </c>
      <c r="B26" s="30"/>
      <c r="C26" s="30"/>
      <c r="D26" s="30"/>
      <c r="E26" s="30"/>
      <c r="F26" s="30"/>
      <c r="G26" s="5" t="s">
        <v>65</v>
      </c>
      <c r="H26" s="5"/>
      <c r="I26" s="5"/>
      <c r="J26" s="5"/>
      <c r="K26" s="5"/>
      <c r="L26" s="31" t="s">
        <v>66</v>
      </c>
      <c r="M26" s="31"/>
      <c r="N26" s="31"/>
      <c r="O26" s="31"/>
      <c r="P26" s="31"/>
      <c r="Q26" s="31"/>
      <c r="R26" s="32">
        <f>151000</f>
        <v>151000</v>
      </c>
      <c r="S26" s="32"/>
      <c r="T26" s="32"/>
      <c r="U26" s="32"/>
      <c r="V26" s="32">
        <f>151000</f>
        <v>151000</v>
      </c>
      <c r="W26" s="32"/>
      <c r="X26" s="32"/>
      <c r="Y26" s="32"/>
      <c r="Z26" s="32"/>
      <c r="AA26" s="32">
        <f>29142.75</f>
        <v>29142.75</v>
      </c>
      <c r="AB26" s="32"/>
      <c r="AC26" s="33" t="s">
        <v>51</v>
      </c>
      <c r="AD26" s="33"/>
      <c r="AE26" s="33"/>
      <c r="AF26" s="33" t="s">
        <v>51</v>
      </c>
      <c r="AG26" s="33"/>
      <c r="AH26" s="33"/>
      <c r="AI26" s="33"/>
      <c r="AJ26" s="32">
        <f>29142.75</f>
        <v>29142.75</v>
      </c>
      <c r="AK26" s="32"/>
      <c r="AL26" s="32"/>
      <c r="AM26" s="32"/>
      <c r="AN26" s="32">
        <f>121857.25</f>
        <v>121857.25</v>
      </c>
      <c r="AO26" s="32"/>
      <c r="AP26" s="32"/>
      <c r="AQ26" s="32"/>
      <c r="AR26" s="32"/>
      <c r="AS26" s="32"/>
      <c r="AT26" s="34">
        <f>121857.25</f>
        <v>121857.25</v>
      </c>
      <c r="AU26" s="34"/>
      <c r="AV26" s="34"/>
    </row>
    <row r="27" spans="1:48" s="1" customFormat="1" ht="33.75" customHeight="1">
      <c r="A27" s="30" t="s">
        <v>61</v>
      </c>
      <c r="B27" s="30"/>
      <c r="C27" s="30"/>
      <c r="D27" s="30"/>
      <c r="E27" s="30"/>
      <c r="F27" s="30"/>
      <c r="G27" s="5" t="s">
        <v>67</v>
      </c>
      <c r="H27" s="5"/>
      <c r="I27" s="5"/>
      <c r="J27" s="5"/>
      <c r="K27" s="5"/>
      <c r="L27" s="31" t="s">
        <v>68</v>
      </c>
      <c r="M27" s="31"/>
      <c r="N27" s="31"/>
      <c r="O27" s="31"/>
      <c r="P27" s="31"/>
      <c r="Q27" s="31"/>
      <c r="R27" s="32">
        <f>4050000</f>
        <v>4050000</v>
      </c>
      <c r="S27" s="32"/>
      <c r="T27" s="32"/>
      <c r="U27" s="32"/>
      <c r="V27" s="32">
        <f>4050000</f>
        <v>4050000</v>
      </c>
      <c r="W27" s="32"/>
      <c r="X27" s="32"/>
      <c r="Y27" s="32"/>
      <c r="Z27" s="32"/>
      <c r="AA27" s="32">
        <f>632475.44</f>
        <v>632475.44</v>
      </c>
      <c r="AB27" s="32"/>
      <c r="AC27" s="33" t="s">
        <v>51</v>
      </c>
      <c r="AD27" s="33"/>
      <c r="AE27" s="33"/>
      <c r="AF27" s="33" t="s">
        <v>51</v>
      </c>
      <c r="AG27" s="33"/>
      <c r="AH27" s="33"/>
      <c r="AI27" s="33"/>
      <c r="AJ27" s="32">
        <f>632475.44</f>
        <v>632475.44</v>
      </c>
      <c r="AK27" s="32"/>
      <c r="AL27" s="32"/>
      <c r="AM27" s="32"/>
      <c r="AN27" s="32">
        <f>3417524.56</f>
        <v>3417524.56</v>
      </c>
      <c r="AO27" s="32"/>
      <c r="AP27" s="32"/>
      <c r="AQ27" s="32"/>
      <c r="AR27" s="32"/>
      <c r="AS27" s="32"/>
      <c r="AT27" s="34">
        <f>3417524.56</f>
        <v>3417524.56</v>
      </c>
      <c r="AU27" s="34"/>
      <c r="AV27" s="34"/>
    </row>
    <row r="28" spans="1:48" s="1" customFormat="1" ht="66" customHeight="1">
      <c r="A28" s="30" t="s">
        <v>64</v>
      </c>
      <c r="B28" s="30"/>
      <c r="C28" s="30"/>
      <c r="D28" s="30"/>
      <c r="E28" s="30"/>
      <c r="F28" s="30"/>
      <c r="G28" s="5" t="s">
        <v>69</v>
      </c>
      <c r="H28" s="5"/>
      <c r="I28" s="5"/>
      <c r="J28" s="5"/>
      <c r="K28" s="5"/>
      <c r="L28" s="31" t="s">
        <v>70</v>
      </c>
      <c r="M28" s="31"/>
      <c r="N28" s="31"/>
      <c r="O28" s="31"/>
      <c r="P28" s="31"/>
      <c r="Q28" s="31"/>
      <c r="R28" s="32">
        <f>1223100</f>
        <v>1223100</v>
      </c>
      <c r="S28" s="32"/>
      <c r="T28" s="32"/>
      <c r="U28" s="32"/>
      <c r="V28" s="32">
        <f>1223100</f>
        <v>1223100</v>
      </c>
      <c r="W28" s="32"/>
      <c r="X28" s="32"/>
      <c r="Y28" s="32"/>
      <c r="Z28" s="32"/>
      <c r="AA28" s="32">
        <f>210507.81</f>
        <v>210507.81</v>
      </c>
      <c r="AB28" s="32"/>
      <c r="AC28" s="33" t="s">
        <v>51</v>
      </c>
      <c r="AD28" s="33"/>
      <c r="AE28" s="33"/>
      <c r="AF28" s="33" t="s">
        <v>51</v>
      </c>
      <c r="AG28" s="33"/>
      <c r="AH28" s="33"/>
      <c r="AI28" s="33"/>
      <c r="AJ28" s="32">
        <f>210507.81</f>
        <v>210507.81</v>
      </c>
      <c r="AK28" s="32"/>
      <c r="AL28" s="32"/>
      <c r="AM28" s="32"/>
      <c r="AN28" s="32">
        <f>1012592.19</f>
        <v>1012592.19</v>
      </c>
      <c r="AO28" s="32"/>
      <c r="AP28" s="32"/>
      <c r="AQ28" s="32"/>
      <c r="AR28" s="32"/>
      <c r="AS28" s="32"/>
      <c r="AT28" s="34">
        <f>1012592.19</f>
        <v>1012592.19</v>
      </c>
      <c r="AU28" s="34"/>
      <c r="AV28" s="34"/>
    </row>
    <row r="29" spans="1:48" s="1" customFormat="1" ht="45" customHeight="1">
      <c r="A29" s="30" t="s">
        <v>71</v>
      </c>
      <c r="B29" s="30"/>
      <c r="C29" s="30"/>
      <c r="D29" s="30"/>
      <c r="E29" s="30"/>
      <c r="F29" s="30"/>
      <c r="G29" s="5" t="s">
        <v>72</v>
      </c>
      <c r="H29" s="5"/>
      <c r="I29" s="5"/>
      <c r="J29" s="5"/>
      <c r="K29" s="5"/>
      <c r="L29" s="31" t="s">
        <v>73</v>
      </c>
      <c r="M29" s="31"/>
      <c r="N29" s="31"/>
      <c r="O29" s="31"/>
      <c r="P29" s="31"/>
      <c r="Q29" s="31"/>
      <c r="R29" s="32">
        <f>400000</f>
        <v>400000</v>
      </c>
      <c r="S29" s="32"/>
      <c r="T29" s="32"/>
      <c r="U29" s="32"/>
      <c r="V29" s="32">
        <f>400000</f>
        <v>400000</v>
      </c>
      <c r="W29" s="32"/>
      <c r="X29" s="32"/>
      <c r="Y29" s="32"/>
      <c r="Z29" s="32"/>
      <c r="AA29" s="32">
        <f>77665.96</f>
        <v>77665.96</v>
      </c>
      <c r="AB29" s="32"/>
      <c r="AC29" s="33" t="s">
        <v>51</v>
      </c>
      <c r="AD29" s="33"/>
      <c r="AE29" s="33"/>
      <c r="AF29" s="33" t="s">
        <v>51</v>
      </c>
      <c r="AG29" s="33"/>
      <c r="AH29" s="33"/>
      <c r="AI29" s="33"/>
      <c r="AJ29" s="32">
        <f>77665.96</f>
        <v>77665.96</v>
      </c>
      <c r="AK29" s="32"/>
      <c r="AL29" s="32"/>
      <c r="AM29" s="32"/>
      <c r="AN29" s="32">
        <f>322334.04</f>
        <v>322334.04</v>
      </c>
      <c r="AO29" s="32"/>
      <c r="AP29" s="32"/>
      <c r="AQ29" s="32"/>
      <c r="AR29" s="32"/>
      <c r="AS29" s="32"/>
      <c r="AT29" s="34">
        <f>322334.04</f>
        <v>322334.04</v>
      </c>
      <c r="AU29" s="34"/>
      <c r="AV29" s="34"/>
    </row>
    <row r="30" spans="1:48" s="1" customFormat="1" ht="45" customHeight="1">
      <c r="A30" s="30" t="s">
        <v>74</v>
      </c>
      <c r="B30" s="30"/>
      <c r="C30" s="30"/>
      <c r="D30" s="30"/>
      <c r="E30" s="30"/>
      <c r="F30" s="30"/>
      <c r="G30" s="5" t="s">
        <v>75</v>
      </c>
      <c r="H30" s="5"/>
      <c r="I30" s="5"/>
      <c r="J30" s="5"/>
      <c r="K30" s="5"/>
      <c r="L30" s="31" t="s">
        <v>76</v>
      </c>
      <c r="M30" s="31"/>
      <c r="N30" s="31"/>
      <c r="O30" s="31"/>
      <c r="P30" s="31"/>
      <c r="Q30" s="31"/>
      <c r="R30" s="32">
        <f>930879.68</f>
        <v>930879.68</v>
      </c>
      <c r="S30" s="32"/>
      <c r="T30" s="32"/>
      <c r="U30" s="32"/>
      <c r="V30" s="32">
        <f>930879.68</f>
        <v>930879.68</v>
      </c>
      <c r="W30" s="32"/>
      <c r="X30" s="32"/>
      <c r="Y30" s="32"/>
      <c r="Z30" s="32"/>
      <c r="AA30" s="32">
        <f>315879.31</f>
        <v>315879.31</v>
      </c>
      <c r="AB30" s="32"/>
      <c r="AC30" s="33" t="s">
        <v>51</v>
      </c>
      <c r="AD30" s="33"/>
      <c r="AE30" s="33"/>
      <c r="AF30" s="33" t="s">
        <v>51</v>
      </c>
      <c r="AG30" s="33"/>
      <c r="AH30" s="33"/>
      <c r="AI30" s="33"/>
      <c r="AJ30" s="32">
        <f>315879.31</f>
        <v>315879.31</v>
      </c>
      <c r="AK30" s="32"/>
      <c r="AL30" s="32"/>
      <c r="AM30" s="32"/>
      <c r="AN30" s="32">
        <f>615000.37</f>
        <v>615000.37</v>
      </c>
      <c r="AO30" s="32"/>
      <c r="AP30" s="32"/>
      <c r="AQ30" s="32"/>
      <c r="AR30" s="32"/>
      <c r="AS30" s="32"/>
      <c r="AT30" s="34">
        <f>615000.37</f>
        <v>615000.37</v>
      </c>
      <c r="AU30" s="34"/>
      <c r="AV30" s="34"/>
    </row>
    <row r="31" spans="1:48" s="1" customFormat="1" ht="24" customHeight="1">
      <c r="A31" s="30" t="s">
        <v>77</v>
      </c>
      <c r="B31" s="30"/>
      <c r="C31" s="30"/>
      <c r="D31" s="30"/>
      <c r="E31" s="30"/>
      <c r="F31" s="30"/>
      <c r="G31" s="5" t="s">
        <v>78</v>
      </c>
      <c r="H31" s="5"/>
      <c r="I31" s="5"/>
      <c r="J31" s="5"/>
      <c r="K31" s="5"/>
      <c r="L31" s="31" t="s">
        <v>79</v>
      </c>
      <c r="M31" s="31"/>
      <c r="N31" s="31"/>
      <c r="O31" s="31"/>
      <c r="P31" s="31"/>
      <c r="Q31" s="31"/>
      <c r="R31" s="32">
        <f>20000</f>
        <v>20000</v>
      </c>
      <c r="S31" s="32"/>
      <c r="T31" s="32"/>
      <c r="U31" s="32"/>
      <c r="V31" s="32">
        <f>20000</f>
        <v>20000</v>
      </c>
      <c r="W31" s="32"/>
      <c r="X31" s="32"/>
      <c r="Y31" s="32"/>
      <c r="Z31" s="32"/>
      <c r="AA31" s="32">
        <f>12536</f>
        <v>12536</v>
      </c>
      <c r="AB31" s="32"/>
      <c r="AC31" s="33" t="s">
        <v>51</v>
      </c>
      <c r="AD31" s="33"/>
      <c r="AE31" s="33"/>
      <c r="AF31" s="33" t="s">
        <v>51</v>
      </c>
      <c r="AG31" s="33"/>
      <c r="AH31" s="33"/>
      <c r="AI31" s="33"/>
      <c r="AJ31" s="32">
        <f>12536</f>
        <v>12536</v>
      </c>
      <c r="AK31" s="32"/>
      <c r="AL31" s="32"/>
      <c r="AM31" s="32"/>
      <c r="AN31" s="32">
        <f>7464</f>
        <v>7464</v>
      </c>
      <c r="AO31" s="32"/>
      <c r="AP31" s="32"/>
      <c r="AQ31" s="32"/>
      <c r="AR31" s="32"/>
      <c r="AS31" s="32"/>
      <c r="AT31" s="34">
        <f>7464</f>
        <v>7464</v>
      </c>
      <c r="AU31" s="34"/>
      <c r="AV31" s="34"/>
    </row>
    <row r="32" spans="1:48" s="1" customFormat="1" ht="13.5" customHeight="1">
      <c r="A32" s="30" t="s">
        <v>80</v>
      </c>
      <c r="B32" s="30"/>
      <c r="C32" s="30"/>
      <c r="D32" s="30"/>
      <c r="E32" s="30"/>
      <c r="F32" s="30"/>
      <c r="G32" s="5" t="s">
        <v>81</v>
      </c>
      <c r="H32" s="5"/>
      <c r="I32" s="5"/>
      <c r="J32" s="5"/>
      <c r="K32" s="5"/>
      <c r="L32" s="31" t="s">
        <v>82</v>
      </c>
      <c r="M32" s="31"/>
      <c r="N32" s="31"/>
      <c r="O32" s="31"/>
      <c r="P32" s="31"/>
      <c r="Q32" s="31"/>
      <c r="R32" s="32">
        <f>9000</f>
        <v>9000</v>
      </c>
      <c r="S32" s="32"/>
      <c r="T32" s="32"/>
      <c r="U32" s="32"/>
      <c r="V32" s="32">
        <f>9000</f>
        <v>9000</v>
      </c>
      <c r="W32" s="32"/>
      <c r="X32" s="32"/>
      <c r="Y32" s="32"/>
      <c r="Z32" s="32"/>
      <c r="AA32" s="32">
        <f>1035</f>
        <v>1035</v>
      </c>
      <c r="AB32" s="32"/>
      <c r="AC32" s="33" t="s">
        <v>51</v>
      </c>
      <c r="AD32" s="33"/>
      <c r="AE32" s="33"/>
      <c r="AF32" s="33" t="s">
        <v>51</v>
      </c>
      <c r="AG32" s="33"/>
      <c r="AH32" s="33"/>
      <c r="AI32" s="33"/>
      <c r="AJ32" s="32">
        <f>1035</f>
        <v>1035</v>
      </c>
      <c r="AK32" s="32"/>
      <c r="AL32" s="32"/>
      <c r="AM32" s="32"/>
      <c r="AN32" s="32">
        <f>7965</f>
        <v>7965</v>
      </c>
      <c r="AO32" s="32"/>
      <c r="AP32" s="32"/>
      <c r="AQ32" s="32"/>
      <c r="AR32" s="32"/>
      <c r="AS32" s="32"/>
      <c r="AT32" s="34">
        <f>7965</f>
        <v>7965</v>
      </c>
      <c r="AU32" s="34"/>
      <c r="AV32" s="34"/>
    </row>
    <row r="33" spans="1:48" s="1" customFormat="1" ht="13.5" customHeight="1">
      <c r="A33" s="30" t="s">
        <v>83</v>
      </c>
      <c r="B33" s="30"/>
      <c r="C33" s="30"/>
      <c r="D33" s="30"/>
      <c r="E33" s="30"/>
      <c r="F33" s="30"/>
      <c r="G33" s="5" t="s">
        <v>84</v>
      </c>
      <c r="H33" s="5"/>
      <c r="I33" s="5"/>
      <c r="J33" s="5"/>
      <c r="K33" s="5"/>
      <c r="L33" s="31" t="s">
        <v>85</v>
      </c>
      <c r="M33" s="31"/>
      <c r="N33" s="31"/>
      <c r="O33" s="31"/>
      <c r="P33" s="31"/>
      <c r="Q33" s="31"/>
      <c r="R33" s="32">
        <f>1000</f>
        <v>1000</v>
      </c>
      <c r="S33" s="32"/>
      <c r="T33" s="32"/>
      <c r="U33" s="32"/>
      <c r="V33" s="32">
        <f>1000</f>
        <v>1000</v>
      </c>
      <c r="W33" s="32"/>
      <c r="X33" s="32"/>
      <c r="Y33" s="32"/>
      <c r="Z33" s="32"/>
      <c r="AA33" s="33" t="s">
        <v>51</v>
      </c>
      <c r="AB33" s="33"/>
      <c r="AC33" s="33" t="s">
        <v>51</v>
      </c>
      <c r="AD33" s="33"/>
      <c r="AE33" s="33"/>
      <c r="AF33" s="33" t="s">
        <v>51</v>
      </c>
      <c r="AG33" s="33"/>
      <c r="AH33" s="33"/>
      <c r="AI33" s="33"/>
      <c r="AJ33" s="33" t="s">
        <v>51</v>
      </c>
      <c r="AK33" s="33"/>
      <c r="AL33" s="33"/>
      <c r="AM33" s="33"/>
      <c r="AN33" s="32">
        <f>1000</f>
        <v>1000</v>
      </c>
      <c r="AO33" s="32"/>
      <c r="AP33" s="32"/>
      <c r="AQ33" s="32"/>
      <c r="AR33" s="32"/>
      <c r="AS33" s="32"/>
      <c r="AT33" s="34">
        <f>1000</f>
        <v>1000</v>
      </c>
      <c r="AU33" s="34"/>
      <c r="AV33" s="34"/>
    </row>
    <row r="34" spans="1:48" s="1" customFormat="1" ht="13.5" customHeight="1">
      <c r="A34" s="30" t="s">
        <v>86</v>
      </c>
      <c r="B34" s="30"/>
      <c r="C34" s="30"/>
      <c r="D34" s="30"/>
      <c r="E34" s="30"/>
      <c r="F34" s="30"/>
      <c r="G34" s="5" t="s">
        <v>87</v>
      </c>
      <c r="H34" s="5"/>
      <c r="I34" s="5"/>
      <c r="J34" s="5"/>
      <c r="K34" s="5"/>
      <c r="L34" s="31" t="s">
        <v>88</v>
      </c>
      <c r="M34" s="31"/>
      <c r="N34" s="31"/>
      <c r="O34" s="31"/>
      <c r="P34" s="31"/>
      <c r="Q34" s="31"/>
      <c r="R34" s="32">
        <f>738300</f>
        <v>738300</v>
      </c>
      <c r="S34" s="32"/>
      <c r="T34" s="32"/>
      <c r="U34" s="32"/>
      <c r="V34" s="32">
        <f>738300</f>
        <v>738300</v>
      </c>
      <c r="W34" s="32"/>
      <c r="X34" s="32"/>
      <c r="Y34" s="32"/>
      <c r="Z34" s="32"/>
      <c r="AA34" s="33" t="s">
        <v>51</v>
      </c>
      <c r="AB34" s="33"/>
      <c r="AC34" s="33" t="s">
        <v>51</v>
      </c>
      <c r="AD34" s="33"/>
      <c r="AE34" s="33"/>
      <c r="AF34" s="33" t="s">
        <v>51</v>
      </c>
      <c r="AG34" s="33"/>
      <c r="AH34" s="33"/>
      <c r="AI34" s="33"/>
      <c r="AJ34" s="33" t="s">
        <v>51</v>
      </c>
      <c r="AK34" s="33"/>
      <c r="AL34" s="33"/>
      <c r="AM34" s="33"/>
      <c r="AN34" s="32">
        <f>738300</f>
        <v>738300</v>
      </c>
      <c r="AO34" s="32"/>
      <c r="AP34" s="32"/>
      <c r="AQ34" s="32"/>
      <c r="AR34" s="32"/>
      <c r="AS34" s="32"/>
      <c r="AT34" s="34">
        <f>738300</f>
        <v>738300</v>
      </c>
      <c r="AU34" s="34"/>
      <c r="AV34" s="34"/>
    </row>
    <row r="35" spans="1:48" s="1" customFormat="1" ht="13.5" customHeight="1">
      <c r="A35" s="30" t="s">
        <v>89</v>
      </c>
      <c r="B35" s="30"/>
      <c r="C35" s="30"/>
      <c r="D35" s="30"/>
      <c r="E35" s="30"/>
      <c r="F35" s="30"/>
      <c r="G35" s="5" t="s">
        <v>90</v>
      </c>
      <c r="H35" s="5"/>
      <c r="I35" s="5"/>
      <c r="J35" s="5"/>
      <c r="K35" s="5"/>
      <c r="L35" s="31" t="s">
        <v>91</v>
      </c>
      <c r="M35" s="31"/>
      <c r="N35" s="31"/>
      <c r="O35" s="31"/>
      <c r="P35" s="31"/>
      <c r="Q35" s="31"/>
      <c r="R35" s="32">
        <f>38000</f>
        <v>38000</v>
      </c>
      <c r="S35" s="32"/>
      <c r="T35" s="32"/>
      <c r="U35" s="32"/>
      <c r="V35" s="32">
        <f>38000</f>
        <v>38000</v>
      </c>
      <c r="W35" s="32"/>
      <c r="X35" s="32"/>
      <c r="Y35" s="32"/>
      <c r="Z35" s="32"/>
      <c r="AA35" s="33" t="s">
        <v>51</v>
      </c>
      <c r="AB35" s="33"/>
      <c r="AC35" s="33" t="s">
        <v>51</v>
      </c>
      <c r="AD35" s="33"/>
      <c r="AE35" s="33"/>
      <c r="AF35" s="33" t="s">
        <v>51</v>
      </c>
      <c r="AG35" s="33"/>
      <c r="AH35" s="33"/>
      <c r="AI35" s="33"/>
      <c r="AJ35" s="33" t="s">
        <v>51</v>
      </c>
      <c r="AK35" s="33"/>
      <c r="AL35" s="33"/>
      <c r="AM35" s="33"/>
      <c r="AN35" s="32">
        <f>38000</f>
        <v>38000</v>
      </c>
      <c r="AO35" s="32"/>
      <c r="AP35" s="32"/>
      <c r="AQ35" s="32"/>
      <c r="AR35" s="32"/>
      <c r="AS35" s="32"/>
      <c r="AT35" s="34">
        <f>38000</f>
        <v>38000</v>
      </c>
      <c r="AU35" s="34"/>
      <c r="AV35" s="34"/>
    </row>
    <row r="36" spans="1:48" s="1" customFormat="1" ht="45" customHeight="1">
      <c r="A36" s="30" t="s">
        <v>74</v>
      </c>
      <c r="B36" s="30"/>
      <c r="C36" s="30"/>
      <c r="D36" s="30"/>
      <c r="E36" s="30"/>
      <c r="F36" s="30"/>
      <c r="G36" s="5" t="s">
        <v>92</v>
      </c>
      <c r="H36" s="5"/>
      <c r="I36" s="5"/>
      <c r="J36" s="5"/>
      <c r="K36" s="5"/>
      <c r="L36" s="31" t="s">
        <v>93</v>
      </c>
      <c r="M36" s="31"/>
      <c r="N36" s="31"/>
      <c r="O36" s="31"/>
      <c r="P36" s="31"/>
      <c r="Q36" s="31"/>
      <c r="R36" s="32">
        <f>193200</f>
        <v>193200</v>
      </c>
      <c r="S36" s="32"/>
      <c r="T36" s="32"/>
      <c r="U36" s="32"/>
      <c r="V36" s="32">
        <f>193200</f>
        <v>193200</v>
      </c>
      <c r="W36" s="32"/>
      <c r="X36" s="32"/>
      <c r="Y36" s="32"/>
      <c r="Z36" s="32"/>
      <c r="AA36" s="32">
        <f>105719.4</f>
        <v>105719.4</v>
      </c>
      <c r="AB36" s="32"/>
      <c r="AC36" s="33" t="s">
        <v>51</v>
      </c>
      <c r="AD36" s="33"/>
      <c r="AE36" s="33"/>
      <c r="AF36" s="33" t="s">
        <v>51</v>
      </c>
      <c r="AG36" s="33"/>
      <c r="AH36" s="33"/>
      <c r="AI36" s="33"/>
      <c r="AJ36" s="32">
        <f>105719.4</f>
        <v>105719.4</v>
      </c>
      <c r="AK36" s="32"/>
      <c r="AL36" s="32"/>
      <c r="AM36" s="32"/>
      <c r="AN36" s="32">
        <f>87480.6</f>
        <v>87480.6</v>
      </c>
      <c r="AO36" s="32"/>
      <c r="AP36" s="32"/>
      <c r="AQ36" s="32"/>
      <c r="AR36" s="32"/>
      <c r="AS36" s="32"/>
      <c r="AT36" s="34">
        <f>87480.6</f>
        <v>87480.6</v>
      </c>
      <c r="AU36" s="34"/>
      <c r="AV36" s="34"/>
    </row>
    <row r="37" spans="1:48" s="1" customFormat="1" ht="13.5" customHeight="1">
      <c r="A37" s="30" t="s">
        <v>80</v>
      </c>
      <c r="B37" s="30"/>
      <c r="C37" s="30"/>
      <c r="D37" s="30"/>
      <c r="E37" s="30"/>
      <c r="F37" s="30"/>
      <c r="G37" s="5" t="s">
        <v>94</v>
      </c>
      <c r="H37" s="5"/>
      <c r="I37" s="5"/>
      <c r="J37" s="5"/>
      <c r="K37" s="5"/>
      <c r="L37" s="31" t="s">
        <v>95</v>
      </c>
      <c r="M37" s="31"/>
      <c r="N37" s="31"/>
      <c r="O37" s="31"/>
      <c r="P37" s="31"/>
      <c r="Q37" s="31"/>
      <c r="R37" s="32">
        <f>1000</f>
        <v>1000</v>
      </c>
      <c r="S37" s="32"/>
      <c r="T37" s="32"/>
      <c r="U37" s="32"/>
      <c r="V37" s="32">
        <f>1000</f>
        <v>1000</v>
      </c>
      <c r="W37" s="32"/>
      <c r="X37" s="32"/>
      <c r="Y37" s="32"/>
      <c r="Z37" s="32"/>
      <c r="AA37" s="33" t="s">
        <v>51</v>
      </c>
      <c r="AB37" s="33"/>
      <c r="AC37" s="33" t="s">
        <v>51</v>
      </c>
      <c r="AD37" s="33"/>
      <c r="AE37" s="33"/>
      <c r="AF37" s="33" t="s">
        <v>51</v>
      </c>
      <c r="AG37" s="33"/>
      <c r="AH37" s="33"/>
      <c r="AI37" s="33"/>
      <c r="AJ37" s="33" t="s">
        <v>51</v>
      </c>
      <c r="AK37" s="33"/>
      <c r="AL37" s="33"/>
      <c r="AM37" s="33"/>
      <c r="AN37" s="32">
        <f>1000</f>
        <v>1000</v>
      </c>
      <c r="AO37" s="32"/>
      <c r="AP37" s="32"/>
      <c r="AQ37" s="32"/>
      <c r="AR37" s="32"/>
      <c r="AS37" s="32"/>
      <c r="AT37" s="34">
        <f>1000</f>
        <v>1000</v>
      </c>
      <c r="AU37" s="34"/>
      <c r="AV37" s="34"/>
    </row>
    <row r="38" spans="1:48" s="1" customFormat="1" ht="13.5" customHeight="1">
      <c r="A38" s="30" t="s">
        <v>83</v>
      </c>
      <c r="B38" s="30"/>
      <c r="C38" s="30"/>
      <c r="D38" s="30"/>
      <c r="E38" s="30"/>
      <c r="F38" s="30"/>
      <c r="G38" s="5" t="s">
        <v>96</v>
      </c>
      <c r="H38" s="5"/>
      <c r="I38" s="5"/>
      <c r="J38" s="5"/>
      <c r="K38" s="5"/>
      <c r="L38" s="31" t="s">
        <v>97</v>
      </c>
      <c r="M38" s="31"/>
      <c r="N38" s="31"/>
      <c r="O38" s="31"/>
      <c r="P38" s="31"/>
      <c r="Q38" s="31"/>
      <c r="R38" s="32">
        <f>60000</f>
        <v>60000</v>
      </c>
      <c r="S38" s="32"/>
      <c r="T38" s="32"/>
      <c r="U38" s="32"/>
      <c r="V38" s="32">
        <f>60000</f>
        <v>60000</v>
      </c>
      <c r="W38" s="32"/>
      <c r="X38" s="32"/>
      <c r="Y38" s="32"/>
      <c r="Z38" s="32"/>
      <c r="AA38" s="32">
        <f>51770.52</f>
        <v>51770.52</v>
      </c>
      <c r="AB38" s="32"/>
      <c r="AC38" s="33" t="s">
        <v>51</v>
      </c>
      <c r="AD38" s="33"/>
      <c r="AE38" s="33"/>
      <c r="AF38" s="33" t="s">
        <v>51</v>
      </c>
      <c r="AG38" s="33"/>
      <c r="AH38" s="33"/>
      <c r="AI38" s="33"/>
      <c r="AJ38" s="32">
        <f>51770.52</f>
        <v>51770.52</v>
      </c>
      <c r="AK38" s="32"/>
      <c r="AL38" s="32"/>
      <c r="AM38" s="32"/>
      <c r="AN38" s="32">
        <f>8229.48</f>
        <v>8229.48</v>
      </c>
      <c r="AO38" s="32"/>
      <c r="AP38" s="32"/>
      <c r="AQ38" s="32"/>
      <c r="AR38" s="32"/>
      <c r="AS38" s="32"/>
      <c r="AT38" s="34">
        <f>8229.48</f>
        <v>8229.48</v>
      </c>
      <c r="AU38" s="34"/>
      <c r="AV38" s="34"/>
    </row>
    <row r="39" spans="1:48" s="1" customFormat="1" ht="45" customHeight="1">
      <c r="A39" s="30" t="s">
        <v>74</v>
      </c>
      <c r="B39" s="30"/>
      <c r="C39" s="30"/>
      <c r="D39" s="30"/>
      <c r="E39" s="30"/>
      <c r="F39" s="30"/>
      <c r="G39" s="5" t="s">
        <v>98</v>
      </c>
      <c r="H39" s="5"/>
      <c r="I39" s="5"/>
      <c r="J39" s="5"/>
      <c r="K39" s="5"/>
      <c r="L39" s="31" t="s">
        <v>99</v>
      </c>
      <c r="M39" s="31"/>
      <c r="N39" s="31"/>
      <c r="O39" s="31"/>
      <c r="P39" s="31"/>
      <c r="Q39" s="31"/>
      <c r="R39" s="32">
        <f>100000</f>
        <v>100000</v>
      </c>
      <c r="S39" s="32"/>
      <c r="T39" s="32"/>
      <c r="U39" s="32"/>
      <c r="V39" s="32">
        <f>100000</f>
        <v>100000</v>
      </c>
      <c r="W39" s="32"/>
      <c r="X39" s="32"/>
      <c r="Y39" s="32"/>
      <c r="Z39" s="32"/>
      <c r="AA39" s="32">
        <f>28815.6</f>
        <v>28815.6</v>
      </c>
      <c r="AB39" s="32"/>
      <c r="AC39" s="33" t="s">
        <v>51</v>
      </c>
      <c r="AD39" s="33"/>
      <c r="AE39" s="33"/>
      <c r="AF39" s="33" t="s">
        <v>51</v>
      </c>
      <c r="AG39" s="33"/>
      <c r="AH39" s="33"/>
      <c r="AI39" s="33"/>
      <c r="AJ39" s="32">
        <f>28815.6</f>
        <v>28815.6</v>
      </c>
      <c r="AK39" s="32"/>
      <c r="AL39" s="32"/>
      <c r="AM39" s="32"/>
      <c r="AN39" s="32">
        <f>71184.4</f>
        <v>71184.4</v>
      </c>
      <c r="AO39" s="32"/>
      <c r="AP39" s="32"/>
      <c r="AQ39" s="32"/>
      <c r="AR39" s="32"/>
      <c r="AS39" s="32"/>
      <c r="AT39" s="34">
        <f>71184.4</f>
        <v>71184.4</v>
      </c>
      <c r="AU39" s="34"/>
      <c r="AV39" s="34"/>
    </row>
    <row r="40" spans="1:48" s="1" customFormat="1" ht="54.75" customHeight="1">
      <c r="A40" s="30" t="s">
        <v>100</v>
      </c>
      <c r="B40" s="30"/>
      <c r="C40" s="30"/>
      <c r="D40" s="30"/>
      <c r="E40" s="30"/>
      <c r="F40" s="30"/>
      <c r="G40" s="5" t="s">
        <v>101</v>
      </c>
      <c r="H40" s="5"/>
      <c r="I40" s="5"/>
      <c r="J40" s="5"/>
      <c r="K40" s="5"/>
      <c r="L40" s="31" t="s">
        <v>102</v>
      </c>
      <c r="M40" s="31"/>
      <c r="N40" s="31"/>
      <c r="O40" s="31"/>
      <c r="P40" s="31"/>
      <c r="Q40" s="31"/>
      <c r="R40" s="32">
        <f>236400</f>
        <v>236400</v>
      </c>
      <c r="S40" s="32"/>
      <c r="T40" s="32"/>
      <c r="U40" s="32"/>
      <c r="V40" s="32">
        <f>236400</f>
        <v>236400</v>
      </c>
      <c r="W40" s="32"/>
      <c r="X40" s="32"/>
      <c r="Y40" s="32"/>
      <c r="Z40" s="32"/>
      <c r="AA40" s="32">
        <f>59100</f>
        <v>59100</v>
      </c>
      <c r="AB40" s="32"/>
      <c r="AC40" s="33" t="s">
        <v>51</v>
      </c>
      <c r="AD40" s="33"/>
      <c r="AE40" s="33"/>
      <c r="AF40" s="33" t="s">
        <v>51</v>
      </c>
      <c r="AG40" s="33"/>
      <c r="AH40" s="33"/>
      <c r="AI40" s="33"/>
      <c r="AJ40" s="32">
        <f>59100</f>
        <v>59100</v>
      </c>
      <c r="AK40" s="32"/>
      <c r="AL40" s="32"/>
      <c r="AM40" s="32"/>
      <c r="AN40" s="32">
        <f>177300</f>
        <v>177300</v>
      </c>
      <c r="AO40" s="32"/>
      <c r="AP40" s="32"/>
      <c r="AQ40" s="32"/>
      <c r="AR40" s="32"/>
      <c r="AS40" s="32"/>
      <c r="AT40" s="34">
        <f>177300</f>
        <v>177300</v>
      </c>
      <c r="AU40" s="34"/>
      <c r="AV40" s="34"/>
    </row>
    <row r="41" spans="1:48" s="1" customFormat="1" ht="33.75" customHeight="1">
      <c r="A41" s="30" t="s">
        <v>61</v>
      </c>
      <c r="B41" s="30"/>
      <c r="C41" s="30"/>
      <c r="D41" s="30"/>
      <c r="E41" s="30"/>
      <c r="F41" s="30"/>
      <c r="G41" s="5" t="s">
        <v>103</v>
      </c>
      <c r="H41" s="5"/>
      <c r="I41" s="5"/>
      <c r="J41" s="5"/>
      <c r="K41" s="5"/>
      <c r="L41" s="31" t="s">
        <v>104</v>
      </c>
      <c r="M41" s="31"/>
      <c r="N41" s="31"/>
      <c r="O41" s="31"/>
      <c r="P41" s="31"/>
      <c r="Q41" s="31"/>
      <c r="R41" s="32">
        <f>153200</f>
        <v>153200</v>
      </c>
      <c r="S41" s="32"/>
      <c r="T41" s="32"/>
      <c r="U41" s="32"/>
      <c r="V41" s="32">
        <f>153200</f>
        <v>153200</v>
      </c>
      <c r="W41" s="32"/>
      <c r="X41" s="32"/>
      <c r="Y41" s="32"/>
      <c r="Z41" s="32"/>
      <c r="AA41" s="32">
        <f>25157.47</f>
        <v>25157.47</v>
      </c>
      <c r="AB41" s="32"/>
      <c r="AC41" s="33" t="s">
        <v>51</v>
      </c>
      <c r="AD41" s="33"/>
      <c r="AE41" s="33"/>
      <c r="AF41" s="33" t="s">
        <v>51</v>
      </c>
      <c r="AG41" s="33"/>
      <c r="AH41" s="33"/>
      <c r="AI41" s="33"/>
      <c r="AJ41" s="32">
        <f>25157.47</f>
        <v>25157.47</v>
      </c>
      <c r="AK41" s="32"/>
      <c r="AL41" s="32"/>
      <c r="AM41" s="32"/>
      <c r="AN41" s="32">
        <f>128042.53</f>
        <v>128042.53</v>
      </c>
      <c r="AO41" s="32"/>
      <c r="AP41" s="32"/>
      <c r="AQ41" s="32"/>
      <c r="AR41" s="32"/>
      <c r="AS41" s="32"/>
      <c r="AT41" s="34">
        <f>128042.53</f>
        <v>128042.53</v>
      </c>
      <c r="AU41" s="34"/>
      <c r="AV41" s="34"/>
    </row>
    <row r="42" spans="1:48" s="1" customFormat="1" ht="66" customHeight="1">
      <c r="A42" s="30" t="s">
        <v>64</v>
      </c>
      <c r="B42" s="30"/>
      <c r="C42" s="30"/>
      <c r="D42" s="30"/>
      <c r="E42" s="30"/>
      <c r="F42" s="30"/>
      <c r="G42" s="5" t="s">
        <v>105</v>
      </c>
      <c r="H42" s="5"/>
      <c r="I42" s="5"/>
      <c r="J42" s="5"/>
      <c r="K42" s="5"/>
      <c r="L42" s="31" t="s">
        <v>106</v>
      </c>
      <c r="M42" s="31"/>
      <c r="N42" s="31"/>
      <c r="O42" s="31"/>
      <c r="P42" s="31"/>
      <c r="Q42" s="31"/>
      <c r="R42" s="32">
        <f>46300</f>
        <v>46300</v>
      </c>
      <c r="S42" s="32"/>
      <c r="T42" s="32"/>
      <c r="U42" s="32"/>
      <c r="V42" s="32">
        <f>46300</f>
        <v>46300</v>
      </c>
      <c r="W42" s="32"/>
      <c r="X42" s="32"/>
      <c r="Y42" s="32"/>
      <c r="Z42" s="32"/>
      <c r="AA42" s="32">
        <f>6867.98</f>
        <v>6867.98</v>
      </c>
      <c r="AB42" s="32"/>
      <c r="AC42" s="33" t="s">
        <v>51</v>
      </c>
      <c r="AD42" s="33"/>
      <c r="AE42" s="33"/>
      <c r="AF42" s="33" t="s">
        <v>51</v>
      </c>
      <c r="AG42" s="33"/>
      <c r="AH42" s="33"/>
      <c r="AI42" s="33"/>
      <c r="AJ42" s="32">
        <f>6867.98</f>
        <v>6867.98</v>
      </c>
      <c r="AK42" s="32"/>
      <c r="AL42" s="32"/>
      <c r="AM42" s="32"/>
      <c r="AN42" s="32">
        <f>39432.02</f>
        <v>39432.02</v>
      </c>
      <c r="AO42" s="32"/>
      <c r="AP42" s="32"/>
      <c r="AQ42" s="32"/>
      <c r="AR42" s="32"/>
      <c r="AS42" s="32"/>
      <c r="AT42" s="34">
        <f>39432.02</f>
        <v>39432.02</v>
      </c>
      <c r="AU42" s="34"/>
      <c r="AV42" s="34"/>
    </row>
    <row r="43" spans="1:48" s="1" customFormat="1" ht="45" customHeight="1">
      <c r="A43" s="30" t="s">
        <v>74</v>
      </c>
      <c r="B43" s="30"/>
      <c r="C43" s="30"/>
      <c r="D43" s="30"/>
      <c r="E43" s="30"/>
      <c r="F43" s="30"/>
      <c r="G43" s="5" t="s">
        <v>107</v>
      </c>
      <c r="H43" s="5"/>
      <c r="I43" s="5"/>
      <c r="J43" s="5"/>
      <c r="K43" s="5"/>
      <c r="L43" s="31" t="s">
        <v>108</v>
      </c>
      <c r="M43" s="31"/>
      <c r="N43" s="31"/>
      <c r="O43" s="31"/>
      <c r="P43" s="31"/>
      <c r="Q43" s="31"/>
      <c r="R43" s="32">
        <f>25000</f>
        <v>25000</v>
      </c>
      <c r="S43" s="32"/>
      <c r="T43" s="32"/>
      <c r="U43" s="32"/>
      <c r="V43" s="32">
        <f>25000</f>
        <v>25000</v>
      </c>
      <c r="W43" s="32"/>
      <c r="X43" s="32"/>
      <c r="Y43" s="32"/>
      <c r="Z43" s="32"/>
      <c r="AA43" s="33" t="s">
        <v>51</v>
      </c>
      <c r="AB43" s="33"/>
      <c r="AC43" s="33" t="s">
        <v>51</v>
      </c>
      <c r="AD43" s="33"/>
      <c r="AE43" s="33"/>
      <c r="AF43" s="33" t="s">
        <v>51</v>
      </c>
      <c r="AG43" s="33"/>
      <c r="AH43" s="33"/>
      <c r="AI43" s="33"/>
      <c r="AJ43" s="33" t="s">
        <v>51</v>
      </c>
      <c r="AK43" s="33"/>
      <c r="AL43" s="33"/>
      <c r="AM43" s="33"/>
      <c r="AN43" s="32">
        <f>25000</f>
        <v>25000</v>
      </c>
      <c r="AO43" s="32"/>
      <c r="AP43" s="32"/>
      <c r="AQ43" s="32"/>
      <c r="AR43" s="32"/>
      <c r="AS43" s="32"/>
      <c r="AT43" s="34">
        <f>25000</f>
        <v>25000</v>
      </c>
      <c r="AU43" s="34"/>
      <c r="AV43" s="34"/>
    </row>
    <row r="44" spans="1:48" s="1" customFormat="1" ht="45" customHeight="1">
      <c r="A44" s="30" t="s">
        <v>74</v>
      </c>
      <c r="B44" s="30"/>
      <c r="C44" s="30"/>
      <c r="D44" s="30"/>
      <c r="E44" s="30"/>
      <c r="F44" s="30"/>
      <c r="G44" s="5" t="s">
        <v>109</v>
      </c>
      <c r="H44" s="5"/>
      <c r="I44" s="5"/>
      <c r="J44" s="5"/>
      <c r="K44" s="5"/>
      <c r="L44" s="31" t="s">
        <v>110</v>
      </c>
      <c r="M44" s="31"/>
      <c r="N44" s="31"/>
      <c r="O44" s="31"/>
      <c r="P44" s="31"/>
      <c r="Q44" s="31"/>
      <c r="R44" s="32">
        <f>100000</f>
        <v>100000</v>
      </c>
      <c r="S44" s="32"/>
      <c r="T44" s="32"/>
      <c r="U44" s="32"/>
      <c r="V44" s="32">
        <f>100000</f>
        <v>100000</v>
      </c>
      <c r="W44" s="32"/>
      <c r="X44" s="32"/>
      <c r="Y44" s="32"/>
      <c r="Z44" s="32"/>
      <c r="AA44" s="32">
        <f>15000</f>
        <v>15000</v>
      </c>
      <c r="AB44" s="32"/>
      <c r="AC44" s="33" t="s">
        <v>51</v>
      </c>
      <c r="AD44" s="33"/>
      <c r="AE44" s="33"/>
      <c r="AF44" s="33" t="s">
        <v>51</v>
      </c>
      <c r="AG44" s="33"/>
      <c r="AH44" s="33"/>
      <c r="AI44" s="33"/>
      <c r="AJ44" s="32">
        <f>15000</f>
        <v>15000</v>
      </c>
      <c r="AK44" s="32"/>
      <c r="AL44" s="32"/>
      <c r="AM44" s="32"/>
      <c r="AN44" s="32">
        <f>85000</f>
        <v>85000</v>
      </c>
      <c r="AO44" s="32"/>
      <c r="AP44" s="32"/>
      <c r="AQ44" s="32"/>
      <c r="AR44" s="32"/>
      <c r="AS44" s="32"/>
      <c r="AT44" s="34">
        <f>85000</f>
        <v>85000</v>
      </c>
      <c r="AU44" s="34"/>
      <c r="AV44" s="34"/>
    </row>
    <row r="45" spans="1:48" s="1" customFormat="1" ht="45" customHeight="1">
      <c r="A45" s="30" t="s">
        <v>74</v>
      </c>
      <c r="B45" s="30"/>
      <c r="C45" s="30"/>
      <c r="D45" s="30"/>
      <c r="E45" s="30"/>
      <c r="F45" s="30"/>
      <c r="G45" s="5" t="s">
        <v>111</v>
      </c>
      <c r="H45" s="5"/>
      <c r="I45" s="5"/>
      <c r="J45" s="5"/>
      <c r="K45" s="5"/>
      <c r="L45" s="31" t="s">
        <v>112</v>
      </c>
      <c r="M45" s="31"/>
      <c r="N45" s="31"/>
      <c r="O45" s="31"/>
      <c r="P45" s="31"/>
      <c r="Q45" s="31"/>
      <c r="R45" s="32">
        <f>2000000</f>
        <v>2000000</v>
      </c>
      <c r="S45" s="32"/>
      <c r="T45" s="32"/>
      <c r="U45" s="32"/>
      <c r="V45" s="32">
        <f>2000000</f>
        <v>2000000</v>
      </c>
      <c r="W45" s="32"/>
      <c r="X45" s="32"/>
      <c r="Y45" s="32"/>
      <c r="Z45" s="32"/>
      <c r="AA45" s="33" t="s">
        <v>51</v>
      </c>
      <c r="AB45" s="33"/>
      <c r="AC45" s="33" t="s">
        <v>51</v>
      </c>
      <c r="AD45" s="33"/>
      <c r="AE45" s="33"/>
      <c r="AF45" s="33" t="s">
        <v>51</v>
      </c>
      <c r="AG45" s="33"/>
      <c r="AH45" s="33"/>
      <c r="AI45" s="33"/>
      <c r="AJ45" s="33" t="s">
        <v>51</v>
      </c>
      <c r="AK45" s="33"/>
      <c r="AL45" s="33"/>
      <c r="AM45" s="33"/>
      <c r="AN45" s="32">
        <f>2000000</f>
        <v>2000000</v>
      </c>
      <c r="AO45" s="32"/>
      <c r="AP45" s="32"/>
      <c r="AQ45" s="32"/>
      <c r="AR45" s="32"/>
      <c r="AS45" s="32"/>
      <c r="AT45" s="34">
        <f>2000000</f>
        <v>2000000</v>
      </c>
      <c r="AU45" s="34"/>
      <c r="AV45" s="34"/>
    </row>
    <row r="46" spans="1:48" s="1" customFormat="1" ht="45" customHeight="1">
      <c r="A46" s="30" t="s">
        <v>71</v>
      </c>
      <c r="B46" s="30"/>
      <c r="C46" s="30"/>
      <c r="D46" s="30"/>
      <c r="E46" s="30"/>
      <c r="F46" s="30"/>
      <c r="G46" s="5" t="s">
        <v>113</v>
      </c>
      <c r="H46" s="5"/>
      <c r="I46" s="5"/>
      <c r="J46" s="5"/>
      <c r="K46" s="5"/>
      <c r="L46" s="31" t="s">
        <v>114</v>
      </c>
      <c r="M46" s="31"/>
      <c r="N46" s="31"/>
      <c r="O46" s="31"/>
      <c r="P46" s="31"/>
      <c r="Q46" s="31"/>
      <c r="R46" s="32">
        <f>141408</f>
        <v>141408</v>
      </c>
      <c r="S46" s="32"/>
      <c r="T46" s="32"/>
      <c r="U46" s="32"/>
      <c r="V46" s="32">
        <f>141408</f>
        <v>141408</v>
      </c>
      <c r="W46" s="32"/>
      <c r="X46" s="32"/>
      <c r="Y46" s="32"/>
      <c r="Z46" s="32"/>
      <c r="AA46" s="33" t="s">
        <v>51</v>
      </c>
      <c r="AB46" s="33"/>
      <c r="AC46" s="33" t="s">
        <v>51</v>
      </c>
      <c r="AD46" s="33"/>
      <c r="AE46" s="33"/>
      <c r="AF46" s="33" t="s">
        <v>51</v>
      </c>
      <c r="AG46" s="33"/>
      <c r="AH46" s="33"/>
      <c r="AI46" s="33"/>
      <c r="AJ46" s="33" t="s">
        <v>51</v>
      </c>
      <c r="AK46" s="33"/>
      <c r="AL46" s="33"/>
      <c r="AM46" s="33"/>
      <c r="AN46" s="32">
        <f>141408</f>
        <v>141408</v>
      </c>
      <c r="AO46" s="32"/>
      <c r="AP46" s="32"/>
      <c r="AQ46" s="32"/>
      <c r="AR46" s="32"/>
      <c r="AS46" s="32"/>
      <c r="AT46" s="34">
        <f>141408</f>
        <v>141408</v>
      </c>
      <c r="AU46" s="34"/>
      <c r="AV46" s="34"/>
    </row>
    <row r="47" spans="1:48" s="1" customFormat="1" ht="45" customHeight="1">
      <c r="A47" s="30" t="s">
        <v>74</v>
      </c>
      <c r="B47" s="30"/>
      <c r="C47" s="30"/>
      <c r="D47" s="30"/>
      <c r="E47" s="30"/>
      <c r="F47" s="30"/>
      <c r="G47" s="5" t="s">
        <v>115</v>
      </c>
      <c r="H47" s="5"/>
      <c r="I47" s="5"/>
      <c r="J47" s="5"/>
      <c r="K47" s="5"/>
      <c r="L47" s="31" t="s">
        <v>116</v>
      </c>
      <c r="M47" s="31"/>
      <c r="N47" s="31"/>
      <c r="O47" s="31"/>
      <c r="P47" s="31"/>
      <c r="Q47" s="31"/>
      <c r="R47" s="32">
        <f>300000</f>
        <v>300000</v>
      </c>
      <c r="S47" s="32"/>
      <c r="T47" s="32"/>
      <c r="U47" s="32"/>
      <c r="V47" s="32">
        <f>300000</f>
        <v>300000</v>
      </c>
      <c r="W47" s="32"/>
      <c r="X47" s="32"/>
      <c r="Y47" s="32"/>
      <c r="Z47" s="32"/>
      <c r="AA47" s="32">
        <f>109053.8</f>
        <v>109053.8</v>
      </c>
      <c r="AB47" s="32"/>
      <c r="AC47" s="33" t="s">
        <v>51</v>
      </c>
      <c r="AD47" s="33"/>
      <c r="AE47" s="33"/>
      <c r="AF47" s="33" t="s">
        <v>51</v>
      </c>
      <c r="AG47" s="33"/>
      <c r="AH47" s="33"/>
      <c r="AI47" s="33"/>
      <c r="AJ47" s="32">
        <f>109053.8</f>
        <v>109053.8</v>
      </c>
      <c r="AK47" s="32"/>
      <c r="AL47" s="32"/>
      <c r="AM47" s="32"/>
      <c r="AN47" s="32">
        <f>190946.2</f>
        <v>190946.2</v>
      </c>
      <c r="AO47" s="32"/>
      <c r="AP47" s="32"/>
      <c r="AQ47" s="32"/>
      <c r="AR47" s="32"/>
      <c r="AS47" s="32"/>
      <c r="AT47" s="34">
        <f>190946.2</f>
        <v>190946.2</v>
      </c>
      <c r="AU47" s="34"/>
      <c r="AV47" s="34"/>
    </row>
    <row r="48" spans="1:48" s="1" customFormat="1" ht="45" customHeight="1">
      <c r="A48" s="30" t="s">
        <v>74</v>
      </c>
      <c r="B48" s="30"/>
      <c r="C48" s="30"/>
      <c r="D48" s="30"/>
      <c r="E48" s="30"/>
      <c r="F48" s="30"/>
      <c r="G48" s="5" t="s">
        <v>117</v>
      </c>
      <c r="H48" s="5"/>
      <c r="I48" s="5"/>
      <c r="J48" s="5"/>
      <c r="K48" s="5"/>
      <c r="L48" s="31" t="s">
        <v>118</v>
      </c>
      <c r="M48" s="31"/>
      <c r="N48" s="31"/>
      <c r="O48" s="31"/>
      <c r="P48" s="31"/>
      <c r="Q48" s="31"/>
      <c r="R48" s="32">
        <f>100000</f>
        <v>100000</v>
      </c>
      <c r="S48" s="32"/>
      <c r="T48" s="32"/>
      <c r="U48" s="32"/>
      <c r="V48" s="32">
        <f>100000</f>
        <v>100000</v>
      </c>
      <c r="W48" s="32"/>
      <c r="X48" s="32"/>
      <c r="Y48" s="32"/>
      <c r="Z48" s="32"/>
      <c r="AA48" s="32">
        <f>92995.8</f>
        <v>92995.8</v>
      </c>
      <c r="AB48" s="32"/>
      <c r="AC48" s="33" t="s">
        <v>51</v>
      </c>
      <c r="AD48" s="33"/>
      <c r="AE48" s="33"/>
      <c r="AF48" s="33" t="s">
        <v>51</v>
      </c>
      <c r="AG48" s="33"/>
      <c r="AH48" s="33"/>
      <c r="AI48" s="33"/>
      <c r="AJ48" s="32">
        <f>92995.8</f>
        <v>92995.8</v>
      </c>
      <c r="AK48" s="32"/>
      <c r="AL48" s="32"/>
      <c r="AM48" s="32"/>
      <c r="AN48" s="32">
        <f>7004.2</f>
        <v>7004.2</v>
      </c>
      <c r="AO48" s="32"/>
      <c r="AP48" s="32"/>
      <c r="AQ48" s="32"/>
      <c r="AR48" s="32"/>
      <c r="AS48" s="32"/>
      <c r="AT48" s="34">
        <f>7004.2</f>
        <v>7004.2</v>
      </c>
      <c r="AU48" s="34"/>
      <c r="AV48" s="34"/>
    </row>
    <row r="49" spans="1:48" s="1" customFormat="1" ht="45" customHeight="1">
      <c r="A49" s="30" t="s">
        <v>74</v>
      </c>
      <c r="B49" s="30"/>
      <c r="C49" s="30"/>
      <c r="D49" s="30"/>
      <c r="E49" s="30"/>
      <c r="F49" s="30"/>
      <c r="G49" s="5" t="s">
        <v>119</v>
      </c>
      <c r="H49" s="5"/>
      <c r="I49" s="5"/>
      <c r="J49" s="5"/>
      <c r="K49" s="5"/>
      <c r="L49" s="31" t="s">
        <v>120</v>
      </c>
      <c r="M49" s="31"/>
      <c r="N49" s="31"/>
      <c r="O49" s="31"/>
      <c r="P49" s="31"/>
      <c r="Q49" s="31"/>
      <c r="R49" s="32">
        <f>1338000</f>
        <v>1338000</v>
      </c>
      <c r="S49" s="32"/>
      <c r="T49" s="32"/>
      <c r="U49" s="32"/>
      <c r="V49" s="32">
        <f>1338000</f>
        <v>1338000</v>
      </c>
      <c r="W49" s="32"/>
      <c r="X49" s="32"/>
      <c r="Y49" s="32"/>
      <c r="Z49" s="32"/>
      <c r="AA49" s="33" t="s">
        <v>51</v>
      </c>
      <c r="AB49" s="33"/>
      <c r="AC49" s="33" t="s">
        <v>51</v>
      </c>
      <c r="AD49" s="33"/>
      <c r="AE49" s="33"/>
      <c r="AF49" s="33" t="s">
        <v>51</v>
      </c>
      <c r="AG49" s="33"/>
      <c r="AH49" s="33"/>
      <c r="AI49" s="33"/>
      <c r="AJ49" s="33" t="s">
        <v>51</v>
      </c>
      <c r="AK49" s="33"/>
      <c r="AL49" s="33"/>
      <c r="AM49" s="33"/>
      <c r="AN49" s="32">
        <f>1338000</f>
        <v>1338000</v>
      </c>
      <c r="AO49" s="32"/>
      <c r="AP49" s="32"/>
      <c r="AQ49" s="32"/>
      <c r="AR49" s="32"/>
      <c r="AS49" s="32"/>
      <c r="AT49" s="34">
        <f>1338000</f>
        <v>1338000</v>
      </c>
      <c r="AU49" s="34"/>
      <c r="AV49" s="34"/>
    </row>
    <row r="50" spans="1:48" s="1" customFormat="1" ht="45" customHeight="1">
      <c r="A50" s="30" t="s">
        <v>121</v>
      </c>
      <c r="B50" s="30"/>
      <c r="C50" s="30"/>
      <c r="D50" s="30"/>
      <c r="E50" s="30"/>
      <c r="F50" s="30"/>
      <c r="G50" s="5" t="s">
        <v>122</v>
      </c>
      <c r="H50" s="5"/>
      <c r="I50" s="5"/>
      <c r="J50" s="5"/>
      <c r="K50" s="5"/>
      <c r="L50" s="31" t="s">
        <v>123</v>
      </c>
      <c r="M50" s="31"/>
      <c r="N50" s="31"/>
      <c r="O50" s="31"/>
      <c r="P50" s="31"/>
      <c r="Q50" s="31"/>
      <c r="R50" s="32">
        <f>512294.84</f>
        <v>512294.84</v>
      </c>
      <c r="S50" s="32"/>
      <c r="T50" s="32"/>
      <c r="U50" s="32"/>
      <c r="V50" s="32">
        <f>512294.84</f>
        <v>512294.84</v>
      </c>
      <c r="W50" s="32"/>
      <c r="X50" s="32"/>
      <c r="Y50" s="32"/>
      <c r="Z50" s="32"/>
      <c r="AA50" s="33" t="s">
        <v>51</v>
      </c>
      <c r="AB50" s="33"/>
      <c r="AC50" s="33" t="s">
        <v>51</v>
      </c>
      <c r="AD50" s="33"/>
      <c r="AE50" s="33"/>
      <c r="AF50" s="33" t="s">
        <v>51</v>
      </c>
      <c r="AG50" s="33"/>
      <c r="AH50" s="33"/>
      <c r="AI50" s="33"/>
      <c r="AJ50" s="33" t="s">
        <v>51</v>
      </c>
      <c r="AK50" s="33"/>
      <c r="AL50" s="33"/>
      <c r="AM50" s="33"/>
      <c r="AN50" s="32">
        <f>512294.84</f>
        <v>512294.84</v>
      </c>
      <c r="AO50" s="32"/>
      <c r="AP50" s="32"/>
      <c r="AQ50" s="32"/>
      <c r="AR50" s="32"/>
      <c r="AS50" s="32"/>
      <c r="AT50" s="34">
        <f>512294.84</f>
        <v>512294.84</v>
      </c>
      <c r="AU50" s="34"/>
      <c r="AV50" s="34"/>
    </row>
    <row r="51" spans="1:48" s="1" customFormat="1" ht="45" customHeight="1">
      <c r="A51" s="30" t="s">
        <v>74</v>
      </c>
      <c r="B51" s="30"/>
      <c r="C51" s="30"/>
      <c r="D51" s="30"/>
      <c r="E51" s="30"/>
      <c r="F51" s="30"/>
      <c r="G51" s="5" t="s">
        <v>124</v>
      </c>
      <c r="H51" s="5"/>
      <c r="I51" s="5"/>
      <c r="J51" s="5"/>
      <c r="K51" s="5"/>
      <c r="L51" s="31" t="s">
        <v>125</v>
      </c>
      <c r="M51" s="31"/>
      <c r="N51" s="31"/>
      <c r="O51" s="31"/>
      <c r="P51" s="31"/>
      <c r="Q51" s="31"/>
      <c r="R51" s="32">
        <f>487705.16</f>
        <v>487705.16</v>
      </c>
      <c r="S51" s="32"/>
      <c r="T51" s="32"/>
      <c r="U51" s="32"/>
      <c r="V51" s="32">
        <f>487705.16</f>
        <v>487705.16</v>
      </c>
      <c r="W51" s="32"/>
      <c r="X51" s="32"/>
      <c r="Y51" s="32"/>
      <c r="Z51" s="32"/>
      <c r="AA51" s="32">
        <f>110108.46</f>
        <v>110108.46</v>
      </c>
      <c r="AB51" s="32"/>
      <c r="AC51" s="33" t="s">
        <v>51</v>
      </c>
      <c r="AD51" s="33"/>
      <c r="AE51" s="33"/>
      <c r="AF51" s="33" t="s">
        <v>51</v>
      </c>
      <c r="AG51" s="33"/>
      <c r="AH51" s="33"/>
      <c r="AI51" s="33"/>
      <c r="AJ51" s="32">
        <f>110108.46</f>
        <v>110108.46</v>
      </c>
      <c r="AK51" s="32"/>
      <c r="AL51" s="32"/>
      <c r="AM51" s="32"/>
      <c r="AN51" s="32">
        <f>377596.7</f>
        <v>377596.7</v>
      </c>
      <c r="AO51" s="32"/>
      <c r="AP51" s="32"/>
      <c r="AQ51" s="32"/>
      <c r="AR51" s="32"/>
      <c r="AS51" s="32"/>
      <c r="AT51" s="34">
        <f>377596.7</f>
        <v>377596.7</v>
      </c>
      <c r="AU51" s="34"/>
      <c r="AV51" s="34"/>
    </row>
    <row r="52" spans="1:48" s="1" customFormat="1" ht="45" customHeight="1">
      <c r="A52" s="30" t="s">
        <v>74</v>
      </c>
      <c r="B52" s="30"/>
      <c r="C52" s="30"/>
      <c r="D52" s="30"/>
      <c r="E52" s="30"/>
      <c r="F52" s="30"/>
      <c r="G52" s="5" t="s">
        <v>126</v>
      </c>
      <c r="H52" s="5"/>
      <c r="I52" s="5"/>
      <c r="J52" s="5"/>
      <c r="K52" s="5"/>
      <c r="L52" s="31" t="s">
        <v>127</v>
      </c>
      <c r="M52" s="31"/>
      <c r="N52" s="31"/>
      <c r="O52" s="31"/>
      <c r="P52" s="31"/>
      <c r="Q52" s="31"/>
      <c r="R52" s="32">
        <f>411600</f>
        <v>411600</v>
      </c>
      <c r="S52" s="32"/>
      <c r="T52" s="32"/>
      <c r="U52" s="32"/>
      <c r="V52" s="32">
        <f>411600</f>
        <v>411600</v>
      </c>
      <c r="W52" s="32"/>
      <c r="X52" s="32"/>
      <c r="Y52" s="32"/>
      <c r="Z52" s="32"/>
      <c r="AA52" s="33" t="s">
        <v>51</v>
      </c>
      <c r="AB52" s="33"/>
      <c r="AC52" s="33" t="s">
        <v>51</v>
      </c>
      <c r="AD52" s="33"/>
      <c r="AE52" s="33"/>
      <c r="AF52" s="33" t="s">
        <v>51</v>
      </c>
      <c r="AG52" s="33"/>
      <c r="AH52" s="33"/>
      <c r="AI52" s="33"/>
      <c r="AJ52" s="33" t="s">
        <v>51</v>
      </c>
      <c r="AK52" s="33"/>
      <c r="AL52" s="33"/>
      <c r="AM52" s="33"/>
      <c r="AN52" s="32">
        <f>411600</f>
        <v>411600</v>
      </c>
      <c r="AO52" s="32"/>
      <c r="AP52" s="32"/>
      <c r="AQ52" s="32"/>
      <c r="AR52" s="32"/>
      <c r="AS52" s="32"/>
      <c r="AT52" s="34">
        <f>411600</f>
        <v>411600</v>
      </c>
      <c r="AU52" s="34"/>
      <c r="AV52" s="34"/>
    </row>
    <row r="53" spans="1:48" s="1" customFormat="1" ht="45" customHeight="1">
      <c r="A53" s="30" t="s">
        <v>121</v>
      </c>
      <c r="B53" s="30"/>
      <c r="C53" s="30"/>
      <c r="D53" s="30"/>
      <c r="E53" s="30"/>
      <c r="F53" s="30"/>
      <c r="G53" s="5" t="s">
        <v>128</v>
      </c>
      <c r="H53" s="5"/>
      <c r="I53" s="5"/>
      <c r="J53" s="5"/>
      <c r="K53" s="5"/>
      <c r="L53" s="31" t="s">
        <v>129</v>
      </c>
      <c r="M53" s="31"/>
      <c r="N53" s="31"/>
      <c r="O53" s="31"/>
      <c r="P53" s="31"/>
      <c r="Q53" s="31"/>
      <c r="R53" s="32">
        <f>106484.23</f>
        <v>106484.23</v>
      </c>
      <c r="S53" s="32"/>
      <c r="T53" s="32"/>
      <c r="U53" s="32"/>
      <c r="V53" s="32">
        <f>106484.23</f>
        <v>106484.23</v>
      </c>
      <c r="W53" s="32"/>
      <c r="X53" s="32"/>
      <c r="Y53" s="32"/>
      <c r="Z53" s="32"/>
      <c r="AA53" s="32">
        <f>47226.35</f>
        <v>47226.35</v>
      </c>
      <c r="AB53" s="32"/>
      <c r="AC53" s="33" t="s">
        <v>51</v>
      </c>
      <c r="AD53" s="33"/>
      <c r="AE53" s="33"/>
      <c r="AF53" s="33" t="s">
        <v>51</v>
      </c>
      <c r="AG53" s="33"/>
      <c r="AH53" s="33"/>
      <c r="AI53" s="33"/>
      <c r="AJ53" s="32">
        <f>47226.35</f>
        <v>47226.35</v>
      </c>
      <c r="AK53" s="32"/>
      <c r="AL53" s="32"/>
      <c r="AM53" s="32"/>
      <c r="AN53" s="32">
        <f>59257.88</f>
        <v>59257.88</v>
      </c>
      <c r="AO53" s="32"/>
      <c r="AP53" s="32"/>
      <c r="AQ53" s="32"/>
      <c r="AR53" s="32"/>
      <c r="AS53" s="32"/>
      <c r="AT53" s="34">
        <f>59257.88</f>
        <v>59257.88</v>
      </c>
      <c r="AU53" s="34"/>
      <c r="AV53" s="34"/>
    </row>
    <row r="54" spans="1:48" s="1" customFormat="1" ht="45" customHeight="1">
      <c r="A54" s="30" t="s">
        <v>74</v>
      </c>
      <c r="B54" s="30"/>
      <c r="C54" s="30"/>
      <c r="D54" s="30"/>
      <c r="E54" s="30"/>
      <c r="F54" s="30"/>
      <c r="G54" s="5" t="s">
        <v>130</v>
      </c>
      <c r="H54" s="5"/>
      <c r="I54" s="5"/>
      <c r="J54" s="5"/>
      <c r="K54" s="5"/>
      <c r="L54" s="31" t="s">
        <v>131</v>
      </c>
      <c r="M54" s="31"/>
      <c r="N54" s="31"/>
      <c r="O54" s="31"/>
      <c r="P54" s="31"/>
      <c r="Q54" s="31"/>
      <c r="R54" s="32">
        <f>2806640.7</f>
        <v>2806640.7</v>
      </c>
      <c r="S54" s="32"/>
      <c r="T54" s="32"/>
      <c r="U54" s="32"/>
      <c r="V54" s="32">
        <f>2806640.7</f>
        <v>2806640.7</v>
      </c>
      <c r="W54" s="32"/>
      <c r="X54" s="32"/>
      <c r="Y54" s="32"/>
      <c r="Z54" s="32"/>
      <c r="AA54" s="32">
        <f>710466.98</f>
        <v>710466.98</v>
      </c>
      <c r="AB54" s="32"/>
      <c r="AC54" s="33" t="s">
        <v>51</v>
      </c>
      <c r="AD54" s="33"/>
      <c r="AE54" s="33"/>
      <c r="AF54" s="33" t="s">
        <v>51</v>
      </c>
      <c r="AG54" s="33"/>
      <c r="AH54" s="33"/>
      <c r="AI54" s="33"/>
      <c r="AJ54" s="32">
        <f>710466.98</f>
        <v>710466.98</v>
      </c>
      <c r="AK54" s="32"/>
      <c r="AL54" s="32"/>
      <c r="AM54" s="32"/>
      <c r="AN54" s="32">
        <f>2096173.72</f>
        <v>2096173.72</v>
      </c>
      <c r="AO54" s="32"/>
      <c r="AP54" s="32"/>
      <c r="AQ54" s="32"/>
      <c r="AR54" s="32"/>
      <c r="AS54" s="32"/>
      <c r="AT54" s="34">
        <f>2096173.72</f>
        <v>2096173.72</v>
      </c>
      <c r="AU54" s="34"/>
      <c r="AV54" s="34"/>
    </row>
    <row r="55" spans="1:48" s="1" customFormat="1" ht="13.5" customHeight="1">
      <c r="A55" s="30" t="s">
        <v>83</v>
      </c>
      <c r="B55" s="30"/>
      <c r="C55" s="30"/>
      <c r="D55" s="30"/>
      <c r="E55" s="30"/>
      <c r="F55" s="30"/>
      <c r="G55" s="5" t="s">
        <v>132</v>
      </c>
      <c r="H55" s="5"/>
      <c r="I55" s="5"/>
      <c r="J55" s="5"/>
      <c r="K55" s="5"/>
      <c r="L55" s="31" t="s">
        <v>133</v>
      </c>
      <c r="M55" s="31"/>
      <c r="N55" s="31"/>
      <c r="O55" s="31"/>
      <c r="P55" s="31"/>
      <c r="Q55" s="31"/>
      <c r="R55" s="32">
        <f>1000</f>
        <v>1000</v>
      </c>
      <c r="S55" s="32"/>
      <c r="T55" s="32"/>
      <c r="U55" s="32"/>
      <c r="V55" s="32">
        <f>1000</f>
        <v>1000</v>
      </c>
      <c r="W55" s="32"/>
      <c r="X55" s="32"/>
      <c r="Y55" s="32"/>
      <c r="Z55" s="32"/>
      <c r="AA55" s="32">
        <f>326.88</f>
        <v>326.88</v>
      </c>
      <c r="AB55" s="32"/>
      <c r="AC55" s="33" t="s">
        <v>51</v>
      </c>
      <c r="AD55" s="33"/>
      <c r="AE55" s="33"/>
      <c r="AF55" s="33" t="s">
        <v>51</v>
      </c>
      <c r="AG55" s="33"/>
      <c r="AH55" s="33"/>
      <c r="AI55" s="33"/>
      <c r="AJ55" s="32">
        <f>326.88</f>
        <v>326.88</v>
      </c>
      <c r="AK55" s="32"/>
      <c r="AL55" s="32"/>
      <c r="AM55" s="32"/>
      <c r="AN55" s="32">
        <f>673.12</f>
        <v>673.12</v>
      </c>
      <c r="AO55" s="32"/>
      <c r="AP55" s="32"/>
      <c r="AQ55" s="32"/>
      <c r="AR55" s="32"/>
      <c r="AS55" s="32"/>
      <c r="AT55" s="34">
        <f>673.12</f>
        <v>673.12</v>
      </c>
      <c r="AU55" s="34"/>
      <c r="AV55" s="34"/>
    </row>
    <row r="56" spans="1:48" s="1" customFormat="1" ht="45" customHeight="1">
      <c r="A56" s="30" t="s">
        <v>74</v>
      </c>
      <c r="B56" s="30"/>
      <c r="C56" s="30"/>
      <c r="D56" s="30"/>
      <c r="E56" s="30"/>
      <c r="F56" s="30"/>
      <c r="G56" s="5" t="s">
        <v>134</v>
      </c>
      <c r="H56" s="5"/>
      <c r="I56" s="5"/>
      <c r="J56" s="5"/>
      <c r="K56" s="5"/>
      <c r="L56" s="31" t="s">
        <v>135</v>
      </c>
      <c r="M56" s="31"/>
      <c r="N56" s="31"/>
      <c r="O56" s="31"/>
      <c r="P56" s="31"/>
      <c r="Q56" s="31"/>
      <c r="R56" s="32">
        <f>500000</f>
        <v>500000</v>
      </c>
      <c r="S56" s="32"/>
      <c r="T56" s="32"/>
      <c r="U56" s="32"/>
      <c r="V56" s="32">
        <f>500000</f>
        <v>500000</v>
      </c>
      <c r="W56" s="32"/>
      <c r="X56" s="32"/>
      <c r="Y56" s="32"/>
      <c r="Z56" s="32"/>
      <c r="AA56" s="33" t="s">
        <v>51</v>
      </c>
      <c r="AB56" s="33"/>
      <c r="AC56" s="33" t="s">
        <v>51</v>
      </c>
      <c r="AD56" s="33"/>
      <c r="AE56" s="33"/>
      <c r="AF56" s="33" t="s">
        <v>51</v>
      </c>
      <c r="AG56" s="33"/>
      <c r="AH56" s="33"/>
      <c r="AI56" s="33"/>
      <c r="AJ56" s="33" t="s">
        <v>51</v>
      </c>
      <c r="AK56" s="33"/>
      <c r="AL56" s="33"/>
      <c r="AM56" s="33"/>
      <c r="AN56" s="32">
        <f>500000</f>
        <v>500000</v>
      </c>
      <c r="AO56" s="32"/>
      <c r="AP56" s="32"/>
      <c r="AQ56" s="32"/>
      <c r="AR56" s="32"/>
      <c r="AS56" s="32"/>
      <c r="AT56" s="34">
        <f>500000</f>
        <v>500000</v>
      </c>
      <c r="AU56" s="34"/>
      <c r="AV56" s="34"/>
    </row>
    <row r="57" spans="1:48" s="1" customFormat="1" ht="45" customHeight="1">
      <c r="A57" s="30" t="s">
        <v>74</v>
      </c>
      <c r="B57" s="30"/>
      <c r="C57" s="30"/>
      <c r="D57" s="30"/>
      <c r="E57" s="30"/>
      <c r="F57" s="30"/>
      <c r="G57" s="5" t="s">
        <v>136</v>
      </c>
      <c r="H57" s="5"/>
      <c r="I57" s="5"/>
      <c r="J57" s="5"/>
      <c r="K57" s="5"/>
      <c r="L57" s="31" t="s">
        <v>137</v>
      </c>
      <c r="M57" s="31"/>
      <c r="N57" s="31"/>
      <c r="O57" s="31"/>
      <c r="P57" s="31"/>
      <c r="Q57" s="31"/>
      <c r="R57" s="32">
        <f>3185600</f>
        <v>3185600</v>
      </c>
      <c r="S57" s="32"/>
      <c r="T57" s="32"/>
      <c r="U57" s="32"/>
      <c r="V57" s="32">
        <f>3185600</f>
        <v>3185600</v>
      </c>
      <c r="W57" s="32"/>
      <c r="X57" s="32"/>
      <c r="Y57" s="32"/>
      <c r="Z57" s="32"/>
      <c r="AA57" s="32">
        <f>166726.64</f>
        <v>166726.64</v>
      </c>
      <c r="AB57" s="32"/>
      <c r="AC57" s="33" t="s">
        <v>51</v>
      </c>
      <c r="AD57" s="33"/>
      <c r="AE57" s="33"/>
      <c r="AF57" s="33" t="s">
        <v>51</v>
      </c>
      <c r="AG57" s="33"/>
      <c r="AH57" s="33"/>
      <c r="AI57" s="33"/>
      <c r="AJ57" s="32">
        <f>166726.64</f>
        <v>166726.64</v>
      </c>
      <c r="AK57" s="32"/>
      <c r="AL57" s="32"/>
      <c r="AM57" s="32"/>
      <c r="AN57" s="32">
        <f>3018873.36</f>
        <v>3018873.36</v>
      </c>
      <c r="AO57" s="32"/>
      <c r="AP57" s="32"/>
      <c r="AQ57" s="32"/>
      <c r="AR57" s="32"/>
      <c r="AS57" s="32"/>
      <c r="AT57" s="34">
        <f>3018873.36</f>
        <v>3018873.36</v>
      </c>
      <c r="AU57" s="34"/>
      <c r="AV57" s="34"/>
    </row>
    <row r="58" spans="1:48" s="1" customFormat="1" ht="45" customHeight="1">
      <c r="A58" s="30" t="s">
        <v>121</v>
      </c>
      <c r="B58" s="30"/>
      <c r="C58" s="30"/>
      <c r="D58" s="30"/>
      <c r="E58" s="30"/>
      <c r="F58" s="30"/>
      <c r="G58" s="5" t="s">
        <v>138</v>
      </c>
      <c r="H58" s="5"/>
      <c r="I58" s="5"/>
      <c r="J58" s="5"/>
      <c r="K58" s="5"/>
      <c r="L58" s="31" t="s">
        <v>139</v>
      </c>
      <c r="M58" s="31"/>
      <c r="N58" s="31"/>
      <c r="O58" s="31"/>
      <c r="P58" s="31"/>
      <c r="Q58" s="31"/>
      <c r="R58" s="32">
        <f>57721.1</f>
        <v>57721.1</v>
      </c>
      <c r="S58" s="32"/>
      <c r="T58" s="32"/>
      <c r="U58" s="32"/>
      <c r="V58" s="32">
        <f>57721.1</f>
        <v>57721.1</v>
      </c>
      <c r="W58" s="32"/>
      <c r="X58" s="32"/>
      <c r="Y58" s="32"/>
      <c r="Z58" s="32"/>
      <c r="AA58" s="32">
        <f>57721.1</f>
        <v>57721.1</v>
      </c>
      <c r="AB58" s="32"/>
      <c r="AC58" s="33" t="s">
        <v>51</v>
      </c>
      <c r="AD58" s="33"/>
      <c r="AE58" s="33"/>
      <c r="AF58" s="33" t="s">
        <v>51</v>
      </c>
      <c r="AG58" s="33"/>
      <c r="AH58" s="33"/>
      <c r="AI58" s="33"/>
      <c r="AJ58" s="32">
        <f>57721.1</f>
        <v>57721.1</v>
      </c>
      <c r="AK58" s="32"/>
      <c r="AL58" s="32"/>
      <c r="AM58" s="32"/>
      <c r="AN58" s="33" t="s">
        <v>51</v>
      </c>
      <c r="AO58" s="33"/>
      <c r="AP58" s="33"/>
      <c r="AQ58" s="33"/>
      <c r="AR58" s="33"/>
      <c r="AS58" s="33"/>
      <c r="AT58" s="35" t="s">
        <v>51</v>
      </c>
      <c r="AU58" s="35"/>
      <c r="AV58" s="35"/>
    </row>
    <row r="59" spans="1:48" s="1" customFormat="1" ht="45" customHeight="1">
      <c r="A59" s="30" t="s">
        <v>74</v>
      </c>
      <c r="B59" s="30"/>
      <c r="C59" s="30"/>
      <c r="D59" s="30"/>
      <c r="E59" s="30"/>
      <c r="F59" s="30"/>
      <c r="G59" s="5" t="s">
        <v>140</v>
      </c>
      <c r="H59" s="5"/>
      <c r="I59" s="5"/>
      <c r="J59" s="5"/>
      <c r="K59" s="5"/>
      <c r="L59" s="31" t="s">
        <v>141</v>
      </c>
      <c r="M59" s="31"/>
      <c r="N59" s="31"/>
      <c r="O59" s="31"/>
      <c r="P59" s="31"/>
      <c r="Q59" s="31"/>
      <c r="R59" s="32">
        <f>1009600</f>
        <v>1009600</v>
      </c>
      <c r="S59" s="32"/>
      <c r="T59" s="32"/>
      <c r="U59" s="32"/>
      <c r="V59" s="32">
        <f>1009600</f>
        <v>1009600</v>
      </c>
      <c r="W59" s="32"/>
      <c r="X59" s="32"/>
      <c r="Y59" s="32"/>
      <c r="Z59" s="32"/>
      <c r="AA59" s="32">
        <f>183761.21</f>
        <v>183761.21</v>
      </c>
      <c r="AB59" s="32"/>
      <c r="AC59" s="33" t="s">
        <v>51</v>
      </c>
      <c r="AD59" s="33"/>
      <c r="AE59" s="33"/>
      <c r="AF59" s="33" t="s">
        <v>51</v>
      </c>
      <c r="AG59" s="33"/>
      <c r="AH59" s="33"/>
      <c r="AI59" s="33"/>
      <c r="AJ59" s="32">
        <f>183761.21</f>
        <v>183761.21</v>
      </c>
      <c r="AK59" s="32"/>
      <c r="AL59" s="32"/>
      <c r="AM59" s="32"/>
      <c r="AN59" s="32">
        <f>825838.79</f>
        <v>825838.79</v>
      </c>
      <c r="AO59" s="32"/>
      <c r="AP59" s="32"/>
      <c r="AQ59" s="32"/>
      <c r="AR59" s="32"/>
      <c r="AS59" s="32"/>
      <c r="AT59" s="34">
        <f>825838.79</f>
        <v>825838.79</v>
      </c>
      <c r="AU59" s="34"/>
      <c r="AV59" s="34"/>
    </row>
    <row r="60" spans="1:48" s="1" customFormat="1" ht="13.5" customHeight="1">
      <c r="A60" s="30" t="s">
        <v>83</v>
      </c>
      <c r="B60" s="30"/>
      <c r="C60" s="30"/>
      <c r="D60" s="30"/>
      <c r="E60" s="30"/>
      <c r="F60" s="30"/>
      <c r="G60" s="5" t="s">
        <v>142</v>
      </c>
      <c r="H60" s="5"/>
      <c r="I60" s="5"/>
      <c r="J60" s="5"/>
      <c r="K60" s="5"/>
      <c r="L60" s="31" t="s">
        <v>143</v>
      </c>
      <c r="M60" s="31"/>
      <c r="N60" s="31"/>
      <c r="O60" s="31"/>
      <c r="P60" s="31"/>
      <c r="Q60" s="31"/>
      <c r="R60" s="32">
        <f>400</f>
        <v>400</v>
      </c>
      <c r="S60" s="32"/>
      <c r="T60" s="32"/>
      <c r="U60" s="32"/>
      <c r="V60" s="32">
        <f>400</f>
        <v>400</v>
      </c>
      <c r="W60" s="32"/>
      <c r="X60" s="32"/>
      <c r="Y60" s="32"/>
      <c r="Z60" s="32"/>
      <c r="AA60" s="32">
        <f>253.26</f>
        <v>253.26</v>
      </c>
      <c r="AB60" s="32"/>
      <c r="AC60" s="33" t="s">
        <v>51</v>
      </c>
      <c r="AD60" s="33"/>
      <c r="AE60" s="33"/>
      <c r="AF60" s="33" t="s">
        <v>51</v>
      </c>
      <c r="AG60" s="33"/>
      <c r="AH60" s="33"/>
      <c r="AI60" s="33"/>
      <c r="AJ60" s="32">
        <f>253.26</f>
        <v>253.26</v>
      </c>
      <c r="AK60" s="32"/>
      <c r="AL60" s="32"/>
      <c r="AM60" s="32"/>
      <c r="AN60" s="32">
        <f>146.74</f>
        <v>146.74</v>
      </c>
      <c r="AO60" s="32"/>
      <c r="AP60" s="32"/>
      <c r="AQ60" s="32"/>
      <c r="AR60" s="32"/>
      <c r="AS60" s="32"/>
      <c r="AT60" s="34">
        <f>146.74</f>
        <v>146.74</v>
      </c>
      <c r="AU60" s="34"/>
      <c r="AV60" s="34"/>
    </row>
    <row r="61" spans="1:48" s="1" customFormat="1" ht="24" customHeight="1">
      <c r="A61" s="30" t="s">
        <v>144</v>
      </c>
      <c r="B61" s="30"/>
      <c r="C61" s="30"/>
      <c r="D61" s="30"/>
      <c r="E61" s="30"/>
      <c r="F61" s="30"/>
      <c r="G61" s="5" t="s">
        <v>145</v>
      </c>
      <c r="H61" s="5"/>
      <c r="I61" s="5"/>
      <c r="J61" s="5"/>
      <c r="K61" s="5"/>
      <c r="L61" s="31" t="s">
        <v>146</v>
      </c>
      <c r="M61" s="31"/>
      <c r="N61" s="31"/>
      <c r="O61" s="31"/>
      <c r="P61" s="31"/>
      <c r="Q61" s="31"/>
      <c r="R61" s="32">
        <f>600000</f>
        <v>600000</v>
      </c>
      <c r="S61" s="32"/>
      <c r="T61" s="32"/>
      <c r="U61" s="32"/>
      <c r="V61" s="32">
        <f>600000</f>
        <v>600000</v>
      </c>
      <c r="W61" s="32"/>
      <c r="X61" s="32"/>
      <c r="Y61" s="32"/>
      <c r="Z61" s="32"/>
      <c r="AA61" s="32">
        <f>139427</f>
        <v>139427</v>
      </c>
      <c r="AB61" s="32"/>
      <c r="AC61" s="33" t="s">
        <v>51</v>
      </c>
      <c r="AD61" s="33"/>
      <c r="AE61" s="33"/>
      <c r="AF61" s="33" t="s">
        <v>51</v>
      </c>
      <c r="AG61" s="33"/>
      <c r="AH61" s="33"/>
      <c r="AI61" s="33"/>
      <c r="AJ61" s="32">
        <f>139427</f>
        <v>139427</v>
      </c>
      <c r="AK61" s="32"/>
      <c r="AL61" s="32"/>
      <c r="AM61" s="32"/>
      <c r="AN61" s="32">
        <f>460573</f>
        <v>460573</v>
      </c>
      <c r="AO61" s="32"/>
      <c r="AP61" s="32"/>
      <c r="AQ61" s="32"/>
      <c r="AR61" s="32"/>
      <c r="AS61" s="32"/>
      <c r="AT61" s="34">
        <f>460573</f>
        <v>460573</v>
      </c>
      <c r="AU61" s="34"/>
      <c r="AV61" s="34"/>
    </row>
    <row r="62" spans="1:48" s="1" customFormat="1" ht="45" customHeight="1">
      <c r="A62" s="30" t="s">
        <v>147</v>
      </c>
      <c r="B62" s="30"/>
      <c r="C62" s="30"/>
      <c r="D62" s="30"/>
      <c r="E62" s="30"/>
      <c r="F62" s="30"/>
      <c r="G62" s="5" t="s">
        <v>148</v>
      </c>
      <c r="H62" s="5"/>
      <c r="I62" s="5"/>
      <c r="J62" s="5"/>
      <c r="K62" s="5"/>
      <c r="L62" s="31" t="s">
        <v>149</v>
      </c>
      <c r="M62" s="31"/>
      <c r="N62" s="31"/>
      <c r="O62" s="31"/>
      <c r="P62" s="31"/>
      <c r="Q62" s="31"/>
      <c r="R62" s="32">
        <f>12000</f>
        <v>12000</v>
      </c>
      <c r="S62" s="32"/>
      <c r="T62" s="32"/>
      <c r="U62" s="32"/>
      <c r="V62" s="32">
        <f>12000</f>
        <v>12000</v>
      </c>
      <c r="W62" s="32"/>
      <c r="X62" s="32"/>
      <c r="Y62" s="32"/>
      <c r="Z62" s="32"/>
      <c r="AA62" s="32">
        <f>12000</f>
        <v>12000</v>
      </c>
      <c r="AB62" s="32"/>
      <c r="AC62" s="33" t="s">
        <v>51</v>
      </c>
      <c r="AD62" s="33"/>
      <c r="AE62" s="33"/>
      <c r="AF62" s="33" t="s">
        <v>51</v>
      </c>
      <c r="AG62" s="33"/>
      <c r="AH62" s="33"/>
      <c r="AI62" s="33"/>
      <c r="AJ62" s="32">
        <f>12000</f>
        <v>12000</v>
      </c>
      <c r="AK62" s="32"/>
      <c r="AL62" s="32"/>
      <c r="AM62" s="32"/>
      <c r="AN62" s="33" t="s">
        <v>51</v>
      </c>
      <c r="AO62" s="33"/>
      <c r="AP62" s="33"/>
      <c r="AQ62" s="33"/>
      <c r="AR62" s="33"/>
      <c r="AS62" s="33"/>
      <c r="AT62" s="35" t="s">
        <v>51</v>
      </c>
      <c r="AU62" s="35"/>
      <c r="AV62" s="35"/>
    </row>
    <row r="63" spans="1:48" s="1" customFormat="1" ht="25.5" customHeight="1">
      <c r="A63" s="21" t="s">
        <v>150</v>
      </c>
      <c r="B63" s="21"/>
      <c r="C63" s="21"/>
      <c r="D63" s="21"/>
      <c r="E63" s="21"/>
      <c r="F63" s="21"/>
      <c r="G63" s="5" t="s">
        <v>151</v>
      </c>
      <c r="H63" s="5"/>
      <c r="I63" s="5"/>
      <c r="J63" s="5"/>
      <c r="K63" s="5"/>
      <c r="L63" s="36" t="s">
        <v>50</v>
      </c>
      <c r="M63" s="36"/>
      <c r="N63" s="36"/>
      <c r="O63" s="36"/>
      <c r="P63" s="36"/>
      <c r="Q63" s="36"/>
      <c r="R63" s="37" t="s">
        <v>50</v>
      </c>
      <c r="S63" s="37"/>
      <c r="T63" s="37"/>
      <c r="U63" s="37"/>
      <c r="V63" s="37" t="s">
        <v>50</v>
      </c>
      <c r="W63" s="37"/>
      <c r="X63" s="37"/>
      <c r="Y63" s="37"/>
      <c r="Z63" s="37"/>
      <c r="AA63" s="38">
        <f>-3308490.72</f>
        <v>-3308490.72</v>
      </c>
      <c r="AB63" s="38"/>
      <c r="AC63" s="39" t="s">
        <v>51</v>
      </c>
      <c r="AD63" s="39"/>
      <c r="AE63" s="39"/>
      <c r="AF63" s="40" t="s">
        <v>51</v>
      </c>
      <c r="AG63" s="40"/>
      <c r="AH63" s="40"/>
      <c r="AI63" s="40"/>
      <c r="AJ63" s="38">
        <f>-3308490.72</f>
        <v>-3308490.72</v>
      </c>
      <c r="AK63" s="38"/>
      <c r="AL63" s="38"/>
      <c r="AM63" s="38"/>
      <c r="AN63" s="37" t="s">
        <v>50</v>
      </c>
      <c r="AO63" s="37"/>
      <c r="AP63" s="37"/>
      <c r="AQ63" s="37"/>
      <c r="AR63" s="37"/>
      <c r="AS63" s="37"/>
      <c r="AT63" s="41" t="s">
        <v>50</v>
      </c>
      <c r="AU63" s="41"/>
      <c r="AV63" s="41"/>
    </row>
    <row r="64" spans="1:48" s="1" customFormat="1" ht="13.5" customHeight="1">
      <c r="A64" s="3" t="s">
        <v>152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s="1" customFormat="1" ht="12.75" customHeight="1">
      <c r="A65" s="19" t="s">
        <v>29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 t="s">
        <v>30</v>
      </c>
      <c r="N65" s="20"/>
      <c r="O65" s="20"/>
      <c r="P65" s="20" t="s">
        <v>153</v>
      </c>
      <c r="Q65" s="20"/>
      <c r="R65" s="20"/>
      <c r="S65" s="20"/>
      <c r="T65" s="20"/>
      <c r="U65" s="20" t="s">
        <v>32</v>
      </c>
      <c r="V65" s="20"/>
      <c r="W65" s="20"/>
      <c r="X65" s="20"/>
      <c r="Y65" s="20"/>
      <c r="Z65" s="20"/>
      <c r="AA65" s="20"/>
      <c r="AB65" s="20" t="s">
        <v>33</v>
      </c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 t="s">
        <v>38</v>
      </c>
      <c r="AT65" s="20"/>
      <c r="AU65" s="20"/>
      <c r="AV65" s="20"/>
    </row>
    <row r="66" spans="1:48" s="1" customFormat="1" ht="21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 t="s">
        <v>34</v>
      </c>
      <c r="AC66" s="20"/>
      <c r="AD66" s="20"/>
      <c r="AE66" s="20" t="s">
        <v>35</v>
      </c>
      <c r="AF66" s="20"/>
      <c r="AG66" s="20"/>
      <c r="AH66" s="20" t="s">
        <v>36</v>
      </c>
      <c r="AI66" s="20"/>
      <c r="AJ66" s="20"/>
      <c r="AK66" s="20"/>
      <c r="AL66" s="20"/>
      <c r="AM66" s="20" t="s">
        <v>37</v>
      </c>
      <c r="AN66" s="20"/>
      <c r="AO66" s="20"/>
      <c r="AP66" s="20"/>
      <c r="AQ66" s="20"/>
      <c r="AR66" s="20"/>
      <c r="AS66" s="20"/>
      <c r="AT66" s="20"/>
      <c r="AU66" s="20"/>
      <c r="AV66" s="20"/>
    </row>
    <row r="67" spans="1:48" s="1" customFormat="1" ht="12" customHeight="1">
      <c r="A67" s="19" t="s">
        <v>39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0" t="s">
        <v>40</v>
      </c>
      <c r="N67" s="20"/>
      <c r="O67" s="20"/>
      <c r="P67" s="20" t="s">
        <v>41</v>
      </c>
      <c r="Q67" s="20"/>
      <c r="R67" s="20"/>
      <c r="S67" s="20"/>
      <c r="T67" s="20"/>
      <c r="U67" s="20" t="s">
        <v>42</v>
      </c>
      <c r="V67" s="20"/>
      <c r="W67" s="20"/>
      <c r="X67" s="20"/>
      <c r="Y67" s="20"/>
      <c r="Z67" s="20"/>
      <c r="AA67" s="20"/>
      <c r="AB67" s="20" t="s">
        <v>43</v>
      </c>
      <c r="AC67" s="20"/>
      <c r="AD67" s="20"/>
      <c r="AE67" s="20" t="s">
        <v>44</v>
      </c>
      <c r="AF67" s="20"/>
      <c r="AG67" s="20"/>
      <c r="AH67" s="20" t="s">
        <v>45</v>
      </c>
      <c r="AI67" s="20"/>
      <c r="AJ67" s="20"/>
      <c r="AK67" s="20"/>
      <c r="AL67" s="20"/>
      <c r="AM67" s="20" t="s">
        <v>46</v>
      </c>
      <c r="AN67" s="20"/>
      <c r="AO67" s="20"/>
      <c r="AP67" s="20"/>
      <c r="AQ67" s="20"/>
      <c r="AR67" s="20"/>
      <c r="AS67" s="20" t="s">
        <v>47</v>
      </c>
      <c r="AT67" s="20"/>
      <c r="AU67" s="20"/>
      <c r="AV67" s="20"/>
    </row>
    <row r="68" spans="1:48" s="1" customFormat="1" ht="24" customHeight="1">
      <c r="A68" s="42" t="s">
        <v>154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3" t="s">
        <v>155</v>
      </c>
      <c r="N68" s="43"/>
      <c r="O68" s="43"/>
      <c r="P68" s="44" t="s">
        <v>50</v>
      </c>
      <c r="Q68" s="44"/>
      <c r="R68" s="44"/>
      <c r="S68" s="44"/>
      <c r="T68" s="44"/>
      <c r="U68" s="45" t="s">
        <v>51</v>
      </c>
      <c r="V68" s="45"/>
      <c r="W68" s="45"/>
      <c r="X68" s="45"/>
      <c r="Y68" s="45"/>
      <c r="Z68" s="45"/>
      <c r="AA68" s="45"/>
      <c r="AB68" s="46">
        <f>3308490.72</f>
        <v>3308490.72</v>
      </c>
      <c r="AC68" s="46"/>
      <c r="AD68" s="46"/>
      <c r="AE68" s="47" t="s">
        <v>51</v>
      </c>
      <c r="AF68" s="47"/>
      <c r="AG68" s="47"/>
      <c r="AH68" s="47" t="s">
        <v>51</v>
      </c>
      <c r="AI68" s="47"/>
      <c r="AJ68" s="47"/>
      <c r="AK68" s="47"/>
      <c r="AL68" s="47"/>
      <c r="AM68" s="48">
        <f>3308490.72</f>
        <v>3308490.72</v>
      </c>
      <c r="AN68" s="48"/>
      <c r="AO68" s="48"/>
      <c r="AP68" s="48"/>
      <c r="AQ68" s="48"/>
      <c r="AR68" s="48"/>
      <c r="AS68" s="49" t="s">
        <v>51</v>
      </c>
      <c r="AT68" s="49"/>
      <c r="AU68" s="49"/>
      <c r="AV68" s="49"/>
    </row>
    <row r="69" spans="1:48" s="1" customFormat="1" ht="45" customHeight="1">
      <c r="A69" s="21" t="s">
        <v>156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3" t="s">
        <v>157</v>
      </c>
      <c r="N69" s="43"/>
      <c r="O69" s="43"/>
      <c r="P69" s="50" t="s">
        <v>50</v>
      </c>
      <c r="Q69" s="50"/>
      <c r="R69" s="50"/>
      <c r="S69" s="50"/>
      <c r="T69" s="50"/>
      <c r="U69" s="51" t="s">
        <v>51</v>
      </c>
      <c r="V69" s="51"/>
      <c r="W69" s="51"/>
      <c r="X69" s="51"/>
      <c r="Y69" s="51"/>
      <c r="Z69" s="51"/>
      <c r="AA69" s="51"/>
      <c r="AB69" s="51" t="s">
        <v>51</v>
      </c>
      <c r="AC69" s="51"/>
      <c r="AD69" s="51"/>
      <c r="AE69" s="52" t="s">
        <v>51</v>
      </c>
      <c r="AF69" s="52"/>
      <c r="AG69" s="52"/>
      <c r="AH69" s="52" t="s">
        <v>51</v>
      </c>
      <c r="AI69" s="52"/>
      <c r="AJ69" s="52"/>
      <c r="AK69" s="52"/>
      <c r="AL69" s="52"/>
      <c r="AM69" s="52" t="s">
        <v>51</v>
      </c>
      <c r="AN69" s="52"/>
      <c r="AO69" s="52"/>
      <c r="AP69" s="52"/>
      <c r="AQ69" s="52"/>
      <c r="AR69" s="52"/>
      <c r="AS69" s="53" t="s">
        <v>51</v>
      </c>
      <c r="AT69" s="53"/>
      <c r="AU69" s="53"/>
      <c r="AV69" s="53"/>
    </row>
    <row r="70" spans="1:48" s="1" customFormat="1" ht="24" customHeight="1">
      <c r="A70" s="21" t="s">
        <v>158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3" t="s">
        <v>159</v>
      </c>
      <c r="N70" s="43"/>
      <c r="O70" s="43"/>
      <c r="P70" s="54" t="s">
        <v>50</v>
      </c>
      <c r="Q70" s="54"/>
      <c r="R70" s="54"/>
      <c r="S70" s="54"/>
      <c r="T70" s="54"/>
      <c r="U70" s="51" t="s">
        <v>51</v>
      </c>
      <c r="V70" s="51"/>
      <c r="W70" s="51"/>
      <c r="X70" s="51"/>
      <c r="Y70" s="51"/>
      <c r="Z70" s="51"/>
      <c r="AA70" s="51"/>
      <c r="AB70" s="51" t="s">
        <v>51</v>
      </c>
      <c r="AC70" s="51"/>
      <c r="AD70" s="51"/>
      <c r="AE70" s="52" t="s">
        <v>51</v>
      </c>
      <c r="AF70" s="52"/>
      <c r="AG70" s="52"/>
      <c r="AH70" s="52" t="s">
        <v>51</v>
      </c>
      <c r="AI70" s="52"/>
      <c r="AJ70" s="52"/>
      <c r="AK70" s="52"/>
      <c r="AL70" s="52"/>
      <c r="AM70" s="52" t="s">
        <v>51</v>
      </c>
      <c r="AN70" s="52"/>
      <c r="AO70" s="52"/>
      <c r="AP70" s="52"/>
      <c r="AQ70" s="52"/>
      <c r="AR70" s="52"/>
      <c r="AS70" s="53" t="s">
        <v>51</v>
      </c>
      <c r="AT70" s="53"/>
      <c r="AU70" s="53"/>
      <c r="AV70" s="53"/>
    </row>
    <row r="71" spans="1:48" s="1" customFormat="1" ht="13.5" customHeight="1">
      <c r="A71" s="21" t="s">
        <v>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" t="s">
        <v>160</v>
      </c>
      <c r="N71" s="5"/>
      <c r="O71" s="5"/>
      <c r="P71" s="50" t="s">
        <v>6</v>
      </c>
      <c r="Q71" s="50"/>
      <c r="R71" s="50"/>
      <c r="S71" s="50"/>
      <c r="T71" s="50"/>
      <c r="U71" s="55" t="s">
        <v>51</v>
      </c>
      <c r="V71" s="55"/>
      <c r="W71" s="55"/>
      <c r="X71" s="55"/>
      <c r="Y71" s="55"/>
      <c r="Z71" s="55"/>
      <c r="AA71" s="55"/>
      <c r="AB71" s="55" t="s">
        <v>51</v>
      </c>
      <c r="AC71" s="55"/>
      <c r="AD71" s="55"/>
      <c r="AE71" s="55" t="s">
        <v>51</v>
      </c>
      <c r="AF71" s="55"/>
      <c r="AG71" s="55"/>
      <c r="AH71" s="55" t="s">
        <v>51</v>
      </c>
      <c r="AI71" s="55"/>
      <c r="AJ71" s="55"/>
      <c r="AK71" s="55"/>
      <c r="AL71" s="55"/>
      <c r="AM71" s="55" t="s">
        <v>51</v>
      </c>
      <c r="AN71" s="55"/>
      <c r="AO71" s="55"/>
      <c r="AP71" s="55"/>
      <c r="AQ71" s="55"/>
      <c r="AR71" s="55"/>
      <c r="AS71" s="56" t="s">
        <v>51</v>
      </c>
      <c r="AT71" s="56"/>
      <c r="AU71" s="56"/>
      <c r="AV71" s="56"/>
    </row>
    <row r="72" spans="1:48" s="1" customFormat="1" ht="13.5" customHeight="1">
      <c r="A72" s="42" t="s">
        <v>161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 t="s">
        <v>162</v>
      </c>
      <c r="N72" s="43"/>
      <c r="O72" s="43"/>
      <c r="P72" s="54" t="s">
        <v>6</v>
      </c>
      <c r="Q72" s="54"/>
      <c r="R72" s="54"/>
      <c r="S72" s="54"/>
      <c r="T72" s="54"/>
      <c r="U72" s="51" t="s">
        <v>51</v>
      </c>
      <c r="V72" s="51"/>
      <c r="W72" s="51"/>
      <c r="X72" s="51"/>
      <c r="Y72" s="51"/>
      <c r="Z72" s="51"/>
      <c r="AA72" s="51"/>
      <c r="AB72" s="57" t="s">
        <v>50</v>
      </c>
      <c r="AC72" s="57"/>
      <c r="AD72" s="57"/>
      <c r="AE72" s="52" t="s">
        <v>51</v>
      </c>
      <c r="AF72" s="52"/>
      <c r="AG72" s="52"/>
      <c r="AH72" s="52" t="s">
        <v>51</v>
      </c>
      <c r="AI72" s="52"/>
      <c r="AJ72" s="52"/>
      <c r="AK72" s="52"/>
      <c r="AL72" s="52"/>
      <c r="AM72" s="52" t="s">
        <v>51</v>
      </c>
      <c r="AN72" s="52"/>
      <c r="AO72" s="52"/>
      <c r="AP72" s="52"/>
      <c r="AQ72" s="52"/>
      <c r="AR72" s="52"/>
      <c r="AS72" s="53" t="s">
        <v>51</v>
      </c>
      <c r="AT72" s="53"/>
      <c r="AU72" s="53"/>
      <c r="AV72" s="53"/>
    </row>
    <row r="73" spans="1:48" s="1" customFormat="1" ht="13.5" customHeight="1">
      <c r="A73" s="42" t="s">
        <v>163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3" t="s">
        <v>164</v>
      </c>
      <c r="N73" s="43"/>
      <c r="O73" s="43"/>
      <c r="P73" s="54" t="s">
        <v>165</v>
      </c>
      <c r="Q73" s="54"/>
      <c r="R73" s="54"/>
      <c r="S73" s="54"/>
      <c r="T73" s="54"/>
      <c r="U73" s="51" t="s">
        <v>51</v>
      </c>
      <c r="V73" s="51"/>
      <c r="W73" s="51"/>
      <c r="X73" s="51"/>
      <c r="Y73" s="51"/>
      <c r="Z73" s="51"/>
      <c r="AA73" s="51"/>
      <c r="AB73" s="57" t="s">
        <v>50</v>
      </c>
      <c r="AC73" s="57"/>
      <c r="AD73" s="57"/>
      <c r="AE73" s="51" t="s">
        <v>51</v>
      </c>
      <c r="AF73" s="51"/>
      <c r="AG73" s="51"/>
      <c r="AH73" s="51" t="s">
        <v>51</v>
      </c>
      <c r="AI73" s="51"/>
      <c r="AJ73" s="51"/>
      <c r="AK73" s="51"/>
      <c r="AL73" s="51"/>
      <c r="AM73" s="51" t="s">
        <v>51</v>
      </c>
      <c r="AN73" s="51"/>
      <c r="AO73" s="51"/>
      <c r="AP73" s="51"/>
      <c r="AQ73" s="51"/>
      <c r="AR73" s="51"/>
      <c r="AS73" s="58" t="s">
        <v>50</v>
      </c>
      <c r="AT73" s="58"/>
      <c r="AU73" s="58"/>
      <c r="AV73" s="58"/>
    </row>
    <row r="74" spans="1:48" s="1" customFormat="1" ht="13.5" customHeight="1">
      <c r="A74" s="21" t="s">
        <v>6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5" t="s">
        <v>166</v>
      </c>
      <c r="N74" s="5"/>
      <c r="O74" s="5"/>
      <c r="P74" s="50" t="s">
        <v>6</v>
      </c>
      <c r="Q74" s="50"/>
      <c r="R74" s="50"/>
      <c r="S74" s="50"/>
      <c r="T74" s="50"/>
      <c r="U74" s="55" t="s">
        <v>51</v>
      </c>
      <c r="V74" s="55"/>
      <c r="W74" s="55"/>
      <c r="X74" s="55"/>
      <c r="Y74" s="55"/>
      <c r="Z74" s="55"/>
      <c r="AA74" s="55"/>
      <c r="AB74" s="59" t="s">
        <v>167</v>
      </c>
      <c r="AC74" s="59"/>
      <c r="AD74" s="59"/>
      <c r="AE74" s="55" t="s">
        <v>51</v>
      </c>
      <c r="AF74" s="55"/>
      <c r="AG74" s="55"/>
      <c r="AH74" s="55" t="s">
        <v>51</v>
      </c>
      <c r="AI74" s="55"/>
      <c r="AJ74" s="55"/>
      <c r="AK74" s="55"/>
      <c r="AL74" s="55"/>
      <c r="AM74" s="55" t="s">
        <v>51</v>
      </c>
      <c r="AN74" s="55"/>
      <c r="AO74" s="55"/>
      <c r="AP74" s="55"/>
      <c r="AQ74" s="55"/>
      <c r="AR74" s="55"/>
      <c r="AS74" s="60" t="s">
        <v>167</v>
      </c>
      <c r="AT74" s="60"/>
      <c r="AU74" s="60"/>
      <c r="AV74" s="60"/>
    </row>
    <row r="75" spans="1:48" s="1" customFormat="1" ht="13.5" customHeight="1">
      <c r="A75" s="42" t="s">
        <v>168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 t="s">
        <v>169</v>
      </c>
      <c r="N75" s="43"/>
      <c r="O75" s="43"/>
      <c r="P75" s="54" t="s">
        <v>170</v>
      </c>
      <c r="Q75" s="54"/>
      <c r="R75" s="54"/>
      <c r="S75" s="54"/>
      <c r="T75" s="54"/>
      <c r="U75" s="51" t="s">
        <v>51</v>
      </c>
      <c r="V75" s="51"/>
      <c r="W75" s="51"/>
      <c r="X75" s="51"/>
      <c r="Y75" s="51"/>
      <c r="Z75" s="51"/>
      <c r="AA75" s="51"/>
      <c r="AB75" s="57" t="s">
        <v>50</v>
      </c>
      <c r="AC75" s="57"/>
      <c r="AD75" s="57"/>
      <c r="AE75" s="51" t="s">
        <v>51</v>
      </c>
      <c r="AF75" s="51"/>
      <c r="AG75" s="51"/>
      <c r="AH75" s="51" t="s">
        <v>51</v>
      </c>
      <c r="AI75" s="51"/>
      <c r="AJ75" s="51"/>
      <c r="AK75" s="51"/>
      <c r="AL75" s="51"/>
      <c r="AM75" s="51" t="s">
        <v>51</v>
      </c>
      <c r="AN75" s="51"/>
      <c r="AO75" s="51"/>
      <c r="AP75" s="51"/>
      <c r="AQ75" s="51"/>
      <c r="AR75" s="51"/>
      <c r="AS75" s="58" t="s">
        <v>50</v>
      </c>
      <c r="AT75" s="58"/>
      <c r="AU75" s="58"/>
      <c r="AV75" s="58"/>
    </row>
    <row r="76" spans="1:48" s="1" customFormat="1" ht="13.5" customHeight="1">
      <c r="A76" s="21" t="s">
        <v>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5" t="s">
        <v>171</v>
      </c>
      <c r="N76" s="5"/>
      <c r="O76" s="5"/>
      <c r="P76" s="50" t="s">
        <v>6</v>
      </c>
      <c r="Q76" s="50"/>
      <c r="R76" s="50"/>
      <c r="S76" s="50"/>
      <c r="T76" s="50"/>
      <c r="U76" s="55" t="s">
        <v>51</v>
      </c>
      <c r="V76" s="55"/>
      <c r="W76" s="55"/>
      <c r="X76" s="55"/>
      <c r="Y76" s="55"/>
      <c r="Z76" s="55"/>
      <c r="AA76" s="55"/>
      <c r="AB76" s="59" t="s">
        <v>167</v>
      </c>
      <c r="AC76" s="59"/>
      <c r="AD76" s="59"/>
      <c r="AE76" s="55" t="s">
        <v>51</v>
      </c>
      <c r="AF76" s="55"/>
      <c r="AG76" s="55"/>
      <c r="AH76" s="55" t="s">
        <v>51</v>
      </c>
      <c r="AI76" s="55"/>
      <c r="AJ76" s="55"/>
      <c r="AK76" s="55"/>
      <c r="AL76" s="55"/>
      <c r="AM76" s="55" t="s">
        <v>51</v>
      </c>
      <c r="AN76" s="55"/>
      <c r="AO76" s="55"/>
      <c r="AP76" s="55"/>
      <c r="AQ76" s="55"/>
      <c r="AR76" s="55"/>
      <c r="AS76" s="60" t="s">
        <v>167</v>
      </c>
      <c r="AT76" s="60"/>
      <c r="AU76" s="60"/>
      <c r="AV76" s="60"/>
    </row>
    <row r="77" spans="1:48" s="1" customFormat="1" ht="24" customHeight="1">
      <c r="A77" s="42" t="s">
        <v>172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3" t="s">
        <v>173</v>
      </c>
      <c r="N77" s="43"/>
      <c r="O77" s="43"/>
      <c r="P77" s="54" t="s">
        <v>50</v>
      </c>
      <c r="Q77" s="54"/>
      <c r="R77" s="54"/>
      <c r="S77" s="54"/>
      <c r="T77" s="54"/>
      <c r="U77" s="57" t="s">
        <v>50</v>
      </c>
      <c r="V77" s="57"/>
      <c r="W77" s="57"/>
      <c r="X77" s="57"/>
      <c r="Y77" s="57"/>
      <c r="Z77" s="57"/>
      <c r="AA77" s="57"/>
      <c r="AB77" s="61">
        <f>3308490.72</f>
        <v>3308490.72</v>
      </c>
      <c r="AC77" s="61"/>
      <c r="AD77" s="61"/>
      <c r="AE77" s="52" t="s">
        <v>51</v>
      </c>
      <c r="AF77" s="52"/>
      <c r="AG77" s="52"/>
      <c r="AH77" s="52" t="s">
        <v>51</v>
      </c>
      <c r="AI77" s="52"/>
      <c r="AJ77" s="52"/>
      <c r="AK77" s="52"/>
      <c r="AL77" s="52"/>
      <c r="AM77" s="62">
        <f>3308490.72</f>
        <v>3308490.72</v>
      </c>
      <c r="AN77" s="62"/>
      <c r="AO77" s="62"/>
      <c r="AP77" s="62"/>
      <c r="AQ77" s="62"/>
      <c r="AR77" s="62"/>
      <c r="AS77" s="58" t="s">
        <v>50</v>
      </c>
      <c r="AT77" s="58"/>
      <c r="AU77" s="58"/>
      <c r="AV77" s="58"/>
    </row>
    <row r="78" spans="1:48" s="1" customFormat="1" ht="33.75" customHeight="1">
      <c r="A78" s="42" t="s">
        <v>174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3" t="s">
        <v>175</v>
      </c>
      <c r="N78" s="43"/>
      <c r="O78" s="43"/>
      <c r="P78" s="54" t="s">
        <v>50</v>
      </c>
      <c r="Q78" s="54"/>
      <c r="R78" s="54"/>
      <c r="S78" s="54"/>
      <c r="T78" s="54"/>
      <c r="U78" s="57" t="s">
        <v>50</v>
      </c>
      <c r="V78" s="57"/>
      <c r="W78" s="57"/>
      <c r="X78" s="57"/>
      <c r="Y78" s="57"/>
      <c r="Z78" s="57"/>
      <c r="AA78" s="57"/>
      <c r="AB78" s="61">
        <f>3308490.72</f>
        <v>3308490.72</v>
      </c>
      <c r="AC78" s="61"/>
      <c r="AD78" s="61"/>
      <c r="AE78" s="51" t="s">
        <v>51</v>
      </c>
      <c r="AF78" s="51"/>
      <c r="AG78" s="51"/>
      <c r="AH78" s="57" t="s">
        <v>50</v>
      </c>
      <c r="AI78" s="57"/>
      <c r="AJ78" s="57"/>
      <c r="AK78" s="57"/>
      <c r="AL78" s="57"/>
      <c r="AM78" s="62">
        <f>3308490.72</f>
        <v>3308490.72</v>
      </c>
      <c r="AN78" s="62"/>
      <c r="AO78" s="62"/>
      <c r="AP78" s="62"/>
      <c r="AQ78" s="62"/>
      <c r="AR78" s="62"/>
      <c r="AS78" s="58" t="s">
        <v>50</v>
      </c>
      <c r="AT78" s="58"/>
      <c r="AU78" s="58"/>
      <c r="AV78" s="58"/>
    </row>
    <row r="79" spans="1:48" s="1" customFormat="1" ht="33.75" customHeight="1">
      <c r="A79" s="42" t="s">
        <v>176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3" t="s">
        <v>177</v>
      </c>
      <c r="N79" s="43"/>
      <c r="O79" s="43"/>
      <c r="P79" s="54" t="s">
        <v>50</v>
      </c>
      <c r="Q79" s="54"/>
      <c r="R79" s="54"/>
      <c r="S79" s="54"/>
      <c r="T79" s="54"/>
      <c r="U79" s="57" t="s">
        <v>50</v>
      </c>
      <c r="V79" s="57"/>
      <c r="W79" s="57"/>
      <c r="X79" s="57"/>
      <c r="Y79" s="57"/>
      <c r="Z79" s="57"/>
      <c r="AA79" s="57"/>
      <c r="AB79" s="51" t="s">
        <v>51</v>
      </c>
      <c r="AC79" s="51"/>
      <c r="AD79" s="51"/>
      <c r="AE79" s="51" t="s">
        <v>51</v>
      </c>
      <c r="AF79" s="51"/>
      <c r="AG79" s="51"/>
      <c r="AH79" s="57" t="s">
        <v>50</v>
      </c>
      <c r="AI79" s="57"/>
      <c r="AJ79" s="57"/>
      <c r="AK79" s="57"/>
      <c r="AL79" s="57"/>
      <c r="AM79" s="51" t="s">
        <v>51</v>
      </c>
      <c r="AN79" s="51"/>
      <c r="AO79" s="51"/>
      <c r="AP79" s="51"/>
      <c r="AQ79" s="51"/>
      <c r="AR79" s="51"/>
      <c r="AS79" s="58" t="s">
        <v>50</v>
      </c>
      <c r="AT79" s="58"/>
      <c r="AU79" s="58"/>
      <c r="AV79" s="58"/>
    </row>
    <row r="80" spans="1:48" s="1" customFormat="1" ht="24" customHeight="1">
      <c r="A80" s="42" t="s">
        <v>178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3" t="s">
        <v>179</v>
      </c>
      <c r="N80" s="43"/>
      <c r="O80" s="43"/>
      <c r="P80" s="54" t="s">
        <v>50</v>
      </c>
      <c r="Q80" s="54"/>
      <c r="R80" s="54"/>
      <c r="S80" s="54"/>
      <c r="T80" s="54"/>
      <c r="U80" s="57" t="s">
        <v>50</v>
      </c>
      <c r="V80" s="57"/>
      <c r="W80" s="57"/>
      <c r="X80" s="57"/>
      <c r="Y80" s="57"/>
      <c r="Z80" s="57"/>
      <c r="AA80" s="57"/>
      <c r="AB80" s="61">
        <f>3308490.72</f>
        <v>3308490.72</v>
      </c>
      <c r="AC80" s="61"/>
      <c r="AD80" s="61"/>
      <c r="AE80" s="51" t="s">
        <v>51</v>
      </c>
      <c r="AF80" s="51"/>
      <c r="AG80" s="51"/>
      <c r="AH80" s="57" t="s">
        <v>50</v>
      </c>
      <c r="AI80" s="57"/>
      <c r="AJ80" s="57"/>
      <c r="AK80" s="57"/>
      <c r="AL80" s="57"/>
      <c r="AM80" s="61">
        <f>3308490.72</f>
        <v>3308490.72</v>
      </c>
      <c r="AN80" s="61"/>
      <c r="AO80" s="61"/>
      <c r="AP80" s="61"/>
      <c r="AQ80" s="61"/>
      <c r="AR80" s="61"/>
      <c r="AS80" s="58" t="s">
        <v>50</v>
      </c>
      <c r="AT80" s="58"/>
      <c r="AU80" s="58"/>
      <c r="AV80" s="58"/>
    </row>
    <row r="81" spans="1:48" s="1" customFormat="1" ht="24" customHeight="1">
      <c r="A81" s="42" t="s">
        <v>180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3" t="s">
        <v>181</v>
      </c>
      <c r="N81" s="43"/>
      <c r="O81" s="43"/>
      <c r="P81" s="54" t="s">
        <v>50</v>
      </c>
      <c r="Q81" s="54"/>
      <c r="R81" s="54"/>
      <c r="S81" s="54"/>
      <c r="T81" s="54"/>
      <c r="U81" s="57" t="s">
        <v>50</v>
      </c>
      <c r="V81" s="57"/>
      <c r="W81" s="57"/>
      <c r="X81" s="57"/>
      <c r="Y81" s="57"/>
      <c r="Z81" s="57"/>
      <c r="AA81" s="57"/>
      <c r="AB81" s="57" t="s">
        <v>50</v>
      </c>
      <c r="AC81" s="57"/>
      <c r="AD81" s="57"/>
      <c r="AE81" s="51" t="s">
        <v>51</v>
      </c>
      <c r="AF81" s="51"/>
      <c r="AG81" s="51"/>
      <c r="AH81" s="51" t="s">
        <v>51</v>
      </c>
      <c r="AI81" s="51"/>
      <c r="AJ81" s="51"/>
      <c r="AK81" s="51"/>
      <c r="AL81" s="51"/>
      <c r="AM81" s="51" t="s">
        <v>51</v>
      </c>
      <c r="AN81" s="51"/>
      <c r="AO81" s="51"/>
      <c r="AP81" s="51"/>
      <c r="AQ81" s="51"/>
      <c r="AR81" s="51"/>
      <c r="AS81" s="58" t="s">
        <v>50</v>
      </c>
      <c r="AT81" s="58"/>
      <c r="AU81" s="58"/>
      <c r="AV81" s="58"/>
    </row>
    <row r="82" spans="1:48" s="1" customFormat="1" ht="24" customHeight="1">
      <c r="A82" s="42" t="s">
        <v>182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3" t="s">
        <v>183</v>
      </c>
      <c r="N82" s="43"/>
      <c r="O82" s="43"/>
      <c r="P82" s="54" t="s">
        <v>50</v>
      </c>
      <c r="Q82" s="54"/>
      <c r="R82" s="54"/>
      <c r="S82" s="54"/>
      <c r="T82" s="54"/>
      <c r="U82" s="57" t="s">
        <v>50</v>
      </c>
      <c r="V82" s="57"/>
      <c r="W82" s="57"/>
      <c r="X82" s="57"/>
      <c r="Y82" s="57"/>
      <c r="Z82" s="57"/>
      <c r="AA82" s="57"/>
      <c r="AB82" s="57" t="s">
        <v>50</v>
      </c>
      <c r="AC82" s="57"/>
      <c r="AD82" s="57"/>
      <c r="AE82" s="51" t="s">
        <v>51</v>
      </c>
      <c r="AF82" s="51"/>
      <c r="AG82" s="51"/>
      <c r="AH82" s="51" t="s">
        <v>51</v>
      </c>
      <c r="AI82" s="51"/>
      <c r="AJ82" s="51"/>
      <c r="AK82" s="51"/>
      <c r="AL82" s="51"/>
      <c r="AM82" s="51" t="s">
        <v>51</v>
      </c>
      <c r="AN82" s="51"/>
      <c r="AO82" s="51"/>
      <c r="AP82" s="51"/>
      <c r="AQ82" s="51"/>
      <c r="AR82" s="51"/>
      <c r="AS82" s="58" t="s">
        <v>50</v>
      </c>
      <c r="AT82" s="58"/>
      <c r="AU82" s="58"/>
      <c r="AV82" s="58"/>
    </row>
    <row r="83" spans="1:48" s="1" customFormat="1" ht="13.5" customHeight="1">
      <c r="A83" s="21" t="s">
        <v>184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5" t="s">
        <v>185</v>
      </c>
      <c r="N83" s="5"/>
      <c r="O83" s="5"/>
      <c r="P83" s="36" t="s">
        <v>50</v>
      </c>
      <c r="Q83" s="36"/>
      <c r="R83" s="36"/>
      <c r="S83" s="36"/>
      <c r="T83" s="36"/>
      <c r="U83" s="63" t="s">
        <v>50</v>
      </c>
      <c r="V83" s="63"/>
      <c r="W83" s="63"/>
      <c r="X83" s="63"/>
      <c r="Y83" s="63"/>
      <c r="Z83" s="63"/>
      <c r="AA83" s="63"/>
      <c r="AB83" s="63" t="s">
        <v>50</v>
      </c>
      <c r="AC83" s="63"/>
      <c r="AD83" s="63"/>
      <c r="AE83" s="64" t="s">
        <v>51</v>
      </c>
      <c r="AF83" s="64"/>
      <c r="AG83" s="64"/>
      <c r="AH83" s="64" t="s">
        <v>51</v>
      </c>
      <c r="AI83" s="64"/>
      <c r="AJ83" s="64"/>
      <c r="AK83" s="64"/>
      <c r="AL83" s="64"/>
      <c r="AM83" s="64" t="s">
        <v>51</v>
      </c>
      <c r="AN83" s="64"/>
      <c r="AO83" s="64"/>
      <c r="AP83" s="64"/>
      <c r="AQ83" s="64"/>
      <c r="AR83" s="64"/>
      <c r="AS83" s="65" t="s">
        <v>50</v>
      </c>
      <c r="AT83" s="65"/>
      <c r="AU83" s="65"/>
      <c r="AV83" s="65"/>
    </row>
    <row r="84" spans="1:48" s="1" customFormat="1" ht="24" customHeight="1">
      <c r="A84" s="66" t="s">
        <v>186</v>
      </c>
      <c r="B84" s="66"/>
      <c r="C84" s="67" t="s">
        <v>6</v>
      </c>
      <c r="D84" s="67"/>
      <c r="E84" s="67"/>
      <c r="F84" s="67"/>
      <c r="G84" s="67"/>
      <c r="H84" s="68" t="s">
        <v>6</v>
      </c>
      <c r="I84" s="69" t="s">
        <v>187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6" t="s">
        <v>6</v>
      </c>
      <c r="U84" s="66"/>
      <c r="V84" s="66"/>
      <c r="W84" s="66"/>
      <c r="X84" s="66"/>
      <c r="Y84" s="66" t="s">
        <v>188</v>
      </c>
      <c r="Z84" s="66"/>
      <c r="AA84" s="66"/>
      <c r="AB84" s="66"/>
      <c r="AC84" s="66"/>
      <c r="AD84" s="66"/>
      <c r="AE84" s="67" t="s">
        <v>6</v>
      </c>
      <c r="AF84" s="67"/>
      <c r="AG84" s="67"/>
      <c r="AH84" s="67"/>
      <c r="AI84" s="66" t="s">
        <v>6</v>
      </c>
      <c r="AJ84" s="66"/>
      <c r="AK84" s="69" t="s">
        <v>6</v>
      </c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8" t="s">
        <v>6</v>
      </c>
    </row>
    <row r="85" spans="1:48" s="1" customFormat="1" ht="12" customHeight="1">
      <c r="A85" s="10" t="s">
        <v>6</v>
      </c>
      <c r="B85" s="10"/>
      <c r="C85" s="70" t="s">
        <v>189</v>
      </c>
      <c r="D85" s="70"/>
      <c r="E85" s="70"/>
      <c r="F85" s="70"/>
      <c r="G85" s="70"/>
      <c r="H85" s="17" t="s">
        <v>6</v>
      </c>
      <c r="I85" s="70" t="s">
        <v>190</v>
      </c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10" t="s">
        <v>6</v>
      </c>
      <c r="U85" s="10"/>
      <c r="V85" s="10"/>
      <c r="W85" s="10"/>
      <c r="X85" s="10"/>
      <c r="Y85" s="10" t="s">
        <v>6</v>
      </c>
      <c r="Z85" s="10"/>
      <c r="AA85" s="10"/>
      <c r="AB85" s="10"/>
      <c r="AC85" s="10"/>
      <c r="AD85" s="10"/>
      <c r="AE85" s="70" t="s">
        <v>189</v>
      </c>
      <c r="AF85" s="70"/>
      <c r="AG85" s="70"/>
      <c r="AH85" s="70"/>
      <c r="AI85" s="10" t="s">
        <v>6</v>
      </c>
      <c r="AJ85" s="10"/>
      <c r="AK85" s="70" t="s">
        <v>190</v>
      </c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17" t="s">
        <v>6</v>
      </c>
    </row>
    <row r="86" spans="1:48" s="1" customFormat="1" ht="13.5" customHeight="1">
      <c r="A86" s="66" t="s">
        <v>191</v>
      </c>
      <c r="B86" s="66"/>
      <c r="C86" s="66"/>
      <c r="D86" s="67" t="s">
        <v>6</v>
      </c>
      <c r="E86" s="67"/>
      <c r="F86" s="67"/>
      <c r="G86" s="67"/>
      <c r="H86" s="67"/>
      <c r="I86" s="67"/>
      <c r="J86" s="67"/>
      <c r="K86" s="67"/>
      <c r="L86" s="67"/>
      <c r="M86" s="66" t="s">
        <v>6</v>
      </c>
      <c r="N86" s="66"/>
      <c r="O86" s="69" t="s">
        <v>192</v>
      </c>
      <c r="P86" s="69"/>
      <c r="Q86" s="69"/>
      <c r="R86" s="69"/>
      <c r="S86" s="69"/>
      <c r="T86" s="69"/>
      <c r="U86" s="69"/>
      <c r="V86" s="69"/>
      <c r="W86" s="69"/>
      <c r="X86" s="66" t="s">
        <v>6</v>
      </c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</row>
    <row r="87" spans="1:48" s="1" customFormat="1" ht="12" customHeight="1">
      <c r="A87" s="10" t="s">
        <v>6</v>
      </c>
      <c r="B87" s="10"/>
      <c r="C87" s="10"/>
      <c r="D87" s="70" t="s">
        <v>189</v>
      </c>
      <c r="E87" s="70"/>
      <c r="F87" s="70"/>
      <c r="G87" s="70"/>
      <c r="H87" s="70"/>
      <c r="I87" s="70"/>
      <c r="J87" s="70"/>
      <c r="K87" s="70"/>
      <c r="L87" s="70"/>
      <c r="M87" s="10" t="s">
        <v>6</v>
      </c>
      <c r="N87" s="10"/>
      <c r="O87" s="70" t="s">
        <v>190</v>
      </c>
      <c r="P87" s="70"/>
      <c r="Q87" s="70"/>
      <c r="R87" s="70"/>
      <c r="S87" s="70"/>
      <c r="T87" s="70"/>
      <c r="U87" s="70"/>
      <c r="V87" s="70"/>
      <c r="W87" s="70"/>
      <c r="X87" s="10" t="s">
        <v>6</v>
      </c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</row>
    <row r="88" spans="1:48" s="1" customFormat="1" ht="13.5" customHeight="1">
      <c r="A88" s="71" t="s">
        <v>193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</row>
    <row r="89" spans="1:48" s="1" customFormat="1" ht="12" customHeight="1">
      <c r="A89" s="72" t="s">
        <v>6</v>
      </c>
      <c r="B89" s="72"/>
      <c r="C89" s="72"/>
      <c r="D89" s="72"/>
      <c r="E89" s="72" t="s">
        <v>6</v>
      </c>
      <c r="F89" s="72"/>
      <c r="G89" s="72"/>
      <c r="H89" s="72"/>
      <c r="I89" s="72"/>
      <c r="J89" s="72" t="s">
        <v>6</v>
      </c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</row>
    <row r="90" spans="1:48" s="1" customFormat="1" ht="13.5" customHeight="1">
      <c r="A90" s="72"/>
      <c r="B90" s="72"/>
      <c r="C90" s="72"/>
      <c r="D90" s="72"/>
      <c r="E90" s="72" t="s">
        <v>6</v>
      </c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</row>
    <row r="91" spans="1:48" s="1" customFormat="1" ht="45.75" customHeight="1">
      <c r="A91" s="66" t="s">
        <v>6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</row>
  </sheetData>
  <sheetProtection/>
  <mergeCells count="723">
    <mergeCell ref="A88:AV88"/>
    <mergeCell ref="A89:D90"/>
    <mergeCell ref="E89:I89"/>
    <mergeCell ref="E90:I90"/>
    <mergeCell ref="J89:AV90"/>
    <mergeCell ref="A91:AV91"/>
    <mergeCell ref="A86:C86"/>
    <mergeCell ref="D86:L86"/>
    <mergeCell ref="M86:N86"/>
    <mergeCell ref="O86:W86"/>
    <mergeCell ref="X86:AV86"/>
    <mergeCell ref="A87:C87"/>
    <mergeCell ref="D87:L87"/>
    <mergeCell ref="M87:N87"/>
    <mergeCell ref="O87:W87"/>
    <mergeCell ref="X87:AV87"/>
    <mergeCell ref="AI84:AJ84"/>
    <mergeCell ref="AK84:AU84"/>
    <mergeCell ref="A85:B85"/>
    <mergeCell ref="C85:G85"/>
    <mergeCell ref="I85:S85"/>
    <mergeCell ref="T85:X85"/>
    <mergeCell ref="Y85:AD85"/>
    <mergeCell ref="AE85:AH85"/>
    <mergeCell ref="AI85:AJ85"/>
    <mergeCell ref="AK85:AU85"/>
    <mergeCell ref="A84:B84"/>
    <mergeCell ref="C84:G84"/>
    <mergeCell ref="I84:S84"/>
    <mergeCell ref="T84:X84"/>
    <mergeCell ref="Y84:AD84"/>
    <mergeCell ref="AE84:AH84"/>
    <mergeCell ref="AS82:AV82"/>
    <mergeCell ref="A83:L83"/>
    <mergeCell ref="M83:O83"/>
    <mergeCell ref="P83:T83"/>
    <mergeCell ref="U83:AA83"/>
    <mergeCell ref="AB83:AD83"/>
    <mergeCell ref="AE83:AG83"/>
    <mergeCell ref="AH83:AL83"/>
    <mergeCell ref="AM83:AR83"/>
    <mergeCell ref="AS83:AV83"/>
    <mergeCell ref="AM81:AR81"/>
    <mergeCell ref="AS81:AV81"/>
    <mergeCell ref="A82:L82"/>
    <mergeCell ref="M82:O82"/>
    <mergeCell ref="P82:T82"/>
    <mergeCell ref="U82:AA82"/>
    <mergeCell ref="AB82:AD82"/>
    <mergeCell ref="AE82:AG82"/>
    <mergeCell ref="AH82:AL82"/>
    <mergeCell ref="AM82:AR82"/>
    <mergeCell ref="AH80:AL80"/>
    <mergeCell ref="AM80:AR80"/>
    <mergeCell ref="AS80:AV80"/>
    <mergeCell ref="A81:L81"/>
    <mergeCell ref="M81:O81"/>
    <mergeCell ref="P81:T81"/>
    <mergeCell ref="U81:AA81"/>
    <mergeCell ref="AB81:AD81"/>
    <mergeCell ref="AE81:AG81"/>
    <mergeCell ref="AH81:AL81"/>
    <mergeCell ref="A80:L80"/>
    <mergeCell ref="M80:O80"/>
    <mergeCell ref="P80:T80"/>
    <mergeCell ref="U80:AA80"/>
    <mergeCell ref="AB80:AD80"/>
    <mergeCell ref="AE80:AG80"/>
    <mergeCell ref="AS78:AV78"/>
    <mergeCell ref="A79:L79"/>
    <mergeCell ref="M79:O79"/>
    <mergeCell ref="P79:T79"/>
    <mergeCell ref="U79:AA79"/>
    <mergeCell ref="AB79:AD79"/>
    <mergeCell ref="AE79:AG79"/>
    <mergeCell ref="AH79:AL79"/>
    <mergeCell ref="AM79:AR79"/>
    <mergeCell ref="AS79:AV79"/>
    <mergeCell ref="AM77:AR77"/>
    <mergeCell ref="AS77:AV77"/>
    <mergeCell ref="A78:L78"/>
    <mergeCell ref="M78:O78"/>
    <mergeCell ref="P78:T78"/>
    <mergeCell ref="U78:AA78"/>
    <mergeCell ref="AB78:AD78"/>
    <mergeCell ref="AE78:AG78"/>
    <mergeCell ref="AH78:AL78"/>
    <mergeCell ref="AM78:AR78"/>
    <mergeCell ref="AH76:AL76"/>
    <mergeCell ref="AM76:AR76"/>
    <mergeCell ref="AS76:AV76"/>
    <mergeCell ref="A77:L77"/>
    <mergeCell ref="M77:O77"/>
    <mergeCell ref="P77:T77"/>
    <mergeCell ref="U77:AA77"/>
    <mergeCell ref="AB77:AD77"/>
    <mergeCell ref="AE77:AG77"/>
    <mergeCell ref="AH77:AL77"/>
    <mergeCell ref="A76:L76"/>
    <mergeCell ref="M76:O76"/>
    <mergeCell ref="P76:T76"/>
    <mergeCell ref="U76:AA76"/>
    <mergeCell ref="AB76:AD76"/>
    <mergeCell ref="AE76:AG76"/>
    <mergeCell ref="AS74:AV74"/>
    <mergeCell ref="A75:L75"/>
    <mergeCell ref="M75:O75"/>
    <mergeCell ref="P75:T75"/>
    <mergeCell ref="U75:AA75"/>
    <mergeCell ref="AB75:AD75"/>
    <mergeCell ref="AE75:AG75"/>
    <mergeCell ref="AH75:AL75"/>
    <mergeCell ref="AM75:AR75"/>
    <mergeCell ref="AS75:AV75"/>
    <mergeCell ref="AM73:AR73"/>
    <mergeCell ref="AS73:AV73"/>
    <mergeCell ref="A74:L74"/>
    <mergeCell ref="M74:O74"/>
    <mergeCell ref="P74:T74"/>
    <mergeCell ref="U74:AA74"/>
    <mergeCell ref="AB74:AD74"/>
    <mergeCell ref="AE74:AG74"/>
    <mergeCell ref="AH74:AL74"/>
    <mergeCell ref="AM74:AR74"/>
    <mergeCell ref="AH72:AL72"/>
    <mergeCell ref="AM72:AR72"/>
    <mergeCell ref="AS72:AV72"/>
    <mergeCell ref="A73:L73"/>
    <mergeCell ref="M73:O73"/>
    <mergeCell ref="P73:T73"/>
    <mergeCell ref="U73:AA73"/>
    <mergeCell ref="AB73:AD73"/>
    <mergeCell ref="AE73:AG73"/>
    <mergeCell ref="AH73:AL73"/>
    <mergeCell ref="A72:L72"/>
    <mergeCell ref="M72:O72"/>
    <mergeCell ref="P72:T72"/>
    <mergeCell ref="U72:AA72"/>
    <mergeCell ref="AB72:AD72"/>
    <mergeCell ref="AE72:AG72"/>
    <mergeCell ref="AS70:AV70"/>
    <mergeCell ref="A71:L71"/>
    <mergeCell ref="M71:O71"/>
    <mergeCell ref="P71:T71"/>
    <mergeCell ref="U71:AA71"/>
    <mergeCell ref="AB71:AD71"/>
    <mergeCell ref="AE71:AG71"/>
    <mergeCell ref="AH71:AL71"/>
    <mergeCell ref="AM71:AR71"/>
    <mergeCell ref="AS71:AV71"/>
    <mergeCell ref="AM69:AR69"/>
    <mergeCell ref="AS69:AV69"/>
    <mergeCell ref="A70:L70"/>
    <mergeCell ref="M70:O70"/>
    <mergeCell ref="P70:T70"/>
    <mergeCell ref="U70:AA70"/>
    <mergeCell ref="AB70:AD70"/>
    <mergeCell ref="AE70:AG70"/>
    <mergeCell ref="AH70:AL70"/>
    <mergeCell ref="AM70:AR70"/>
    <mergeCell ref="AH68:AL68"/>
    <mergeCell ref="AM68:AR68"/>
    <mergeCell ref="AS68:AV68"/>
    <mergeCell ref="A69:L69"/>
    <mergeCell ref="M69:O69"/>
    <mergeCell ref="P69:T69"/>
    <mergeCell ref="U69:AA69"/>
    <mergeCell ref="AB69:AD69"/>
    <mergeCell ref="AE69:AG69"/>
    <mergeCell ref="AH69:AL69"/>
    <mergeCell ref="A68:L68"/>
    <mergeCell ref="M68:O68"/>
    <mergeCell ref="P68:T68"/>
    <mergeCell ref="U68:AA68"/>
    <mergeCell ref="AB68:AD68"/>
    <mergeCell ref="AE68:AG68"/>
    <mergeCell ref="AS65:AV66"/>
    <mergeCell ref="A67:L67"/>
    <mergeCell ref="M67:O67"/>
    <mergeCell ref="P67:T67"/>
    <mergeCell ref="U67:AA67"/>
    <mergeCell ref="AB67:AD67"/>
    <mergeCell ref="AE67:AG67"/>
    <mergeCell ref="AH67:AL67"/>
    <mergeCell ref="AM67:AR67"/>
    <mergeCell ref="AS67:AV67"/>
    <mergeCell ref="A65:L66"/>
    <mergeCell ref="M65:O66"/>
    <mergeCell ref="P65:T66"/>
    <mergeCell ref="U65:AA66"/>
    <mergeCell ref="AB65:AR65"/>
    <mergeCell ref="AB66:AD66"/>
    <mergeCell ref="AE66:AG66"/>
    <mergeCell ref="AH66:AL66"/>
    <mergeCell ref="AM66:AR66"/>
    <mergeCell ref="AC63:AE63"/>
    <mergeCell ref="AF63:AI63"/>
    <mergeCell ref="AJ63:AM63"/>
    <mergeCell ref="AN63:AS63"/>
    <mergeCell ref="AT63:AV63"/>
    <mergeCell ref="A64:AV64"/>
    <mergeCell ref="A63:F63"/>
    <mergeCell ref="G63:K63"/>
    <mergeCell ref="L63:Q63"/>
    <mergeCell ref="R63:U63"/>
    <mergeCell ref="V63:Z63"/>
    <mergeCell ref="AA63:AB63"/>
    <mergeCell ref="AA62:AB62"/>
    <mergeCell ref="AC62:AE62"/>
    <mergeCell ref="AF62:AI62"/>
    <mergeCell ref="AJ62:AM62"/>
    <mergeCell ref="AN62:AS62"/>
    <mergeCell ref="AT62:AV62"/>
    <mergeCell ref="AC61:AE61"/>
    <mergeCell ref="AF61:AI61"/>
    <mergeCell ref="AJ61:AM61"/>
    <mergeCell ref="AN61:AS61"/>
    <mergeCell ref="AT61:AV61"/>
    <mergeCell ref="A62:F62"/>
    <mergeCell ref="G62:K62"/>
    <mergeCell ref="L62:Q62"/>
    <mergeCell ref="R62:U62"/>
    <mergeCell ref="V62:Z62"/>
    <mergeCell ref="A61:F61"/>
    <mergeCell ref="G61:K61"/>
    <mergeCell ref="L61:Q61"/>
    <mergeCell ref="R61:U61"/>
    <mergeCell ref="V61:Z61"/>
    <mergeCell ref="AA61:AB61"/>
    <mergeCell ref="AA60:AB60"/>
    <mergeCell ref="AC60:AE60"/>
    <mergeCell ref="AF60:AI60"/>
    <mergeCell ref="AJ60:AM60"/>
    <mergeCell ref="AN60:AS60"/>
    <mergeCell ref="AT60:AV60"/>
    <mergeCell ref="AC59:AE59"/>
    <mergeCell ref="AF59:AI59"/>
    <mergeCell ref="AJ59:AM59"/>
    <mergeCell ref="AN59:AS59"/>
    <mergeCell ref="AT59:AV59"/>
    <mergeCell ref="A60:F60"/>
    <mergeCell ref="G60:K60"/>
    <mergeCell ref="L60:Q60"/>
    <mergeCell ref="R60:U60"/>
    <mergeCell ref="V60:Z60"/>
    <mergeCell ref="A59:F59"/>
    <mergeCell ref="G59:K59"/>
    <mergeCell ref="L59:Q59"/>
    <mergeCell ref="R59:U59"/>
    <mergeCell ref="V59:Z59"/>
    <mergeCell ref="AA59:AB59"/>
    <mergeCell ref="AA58:AB58"/>
    <mergeCell ref="AC58:AE58"/>
    <mergeCell ref="AF58:AI58"/>
    <mergeCell ref="AJ58:AM58"/>
    <mergeCell ref="AN58:AS58"/>
    <mergeCell ref="AT58:AV58"/>
    <mergeCell ref="AC57:AE57"/>
    <mergeCell ref="AF57:AI57"/>
    <mergeCell ref="AJ57:AM57"/>
    <mergeCell ref="AN57:AS57"/>
    <mergeCell ref="AT57:AV57"/>
    <mergeCell ref="A58:F58"/>
    <mergeCell ref="G58:K58"/>
    <mergeCell ref="L58:Q58"/>
    <mergeCell ref="R58:U58"/>
    <mergeCell ref="V58:Z58"/>
    <mergeCell ref="A57:F57"/>
    <mergeCell ref="G57:K57"/>
    <mergeCell ref="L57:Q57"/>
    <mergeCell ref="R57:U57"/>
    <mergeCell ref="V57:Z57"/>
    <mergeCell ref="AA57:AB57"/>
    <mergeCell ref="AA56:AB56"/>
    <mergeCell ref="AC56:AE56"/>
    <mergeCell ref="AF56:AI56"/>
    <mergeCell ref="AJ56:AM56"/>
    <mergeCell ref="AN56:AS56"/>
    <mergeCell ref="AT56:AV56"/>
    <mergeCell ref="AC55:AE55"/>
    <mergeCell ref="AF55:AI55"/>
    <mergeCell ref="AJ55:AM55"/>
    <mergeCell ref="AN55:AS55"/>
    <mergeCell ref="AT55:AV55"/>
    <mergeCell ref="A56:F56"/>
    <mergeCell ref="G56:K56"/>
    <mergeCell ref="L56:Q56"/>
    <mergeCell ref="R56:U56"/>
    <mergeCell ref="V56:Z56"/>
    <mergeCell ref="A55:F55"/>
    <mergeCell ref="G55:K55"/>
    <mergeCell ref="L55:Q55"/>
    <mergeCell ref="R55:U55"/>
    <mergeCell ref="V55:Z55"/>
    <mergeCell ref="AA55:AB55"/>
    <mergeCell ref="AA54:AB54"/>
    <mergeCell ref="AC54:AE54"/>
    <mergeCell ref="AF54:AI54"/>
    <mergeCell ref="AJ54:AM54"/>
    <mergeCell ref="AN54:AS54"/>
    <mergeCell ref="AT54:AV54"/>
    <mergeCell ref="AC53:AE53"/>
    <mergeCell ref="AF53:AI53"/>
    <mergeCell ref="AJ53:AM53"/>
    <mergeCell ref="AN53:AS53"/>
    <mergeCell ref="AT53:AV53"/>
    <mergeCell ref="A54:F54"/>
    <mergeCell ref="G54:K54"/>
    <mergeCell ref="L54:Q54"/>
    <mergeCell ref="R54:U54"/>
    <mergeCell ref="V54:Z54"/>
    <mergeCell ref="A53:F53"/>
    <mergeCell ref="G53:K53"/>
    <mergeCell ref="L53:Q53"/>
    <mergeCell ref="R53:U53"/>
    <mergeCell ref="V53:Z53"/>
    <mergeCell ref="AA53:AB53"/>
    <mergeCell ref="AA52:AB52"/>
    <mergeCell ref="AC52:AE52"/>
    <mergeCell ref="AF52:AI52"/>
    <mergeCell ref="AJ52:AM52"/>
    <mergeCell ref="AN52:AS52"/>
    <mergeCell ref="AT52:AV52"/>
    <mergeCell ref="AC51:AE51"/>
    <mergeCell ref="AF51:AI51"/>
    <mergeCell ref="AJ51:AM51"/>
    <mergeCell ref="AN51:AS51"/>
    <mergeCell ref="AT51:AV51"/>
    <mergeCell ref="A52:F52"/>
    <mergeCell ref="G52:K52"/>
    <mergeCell ref="L52:Q52"/>
    <mergeCell ref="R52:U52"/>
    <mergeCell ref="V52:Z52"/>
    <mergeCell ref="A51:F51"/>
    <mergeCell ref="G51:K51"/>
    <mergeCell ref="L51:Q51"/>
    <mergeCell ref="R51:U51"/>
    <mergeCell ref="V51:Z51"/>
    <mergeCell ref="AA51:AB51"/>
    <mergeCell ref="AA50:AB50"/>
    <mergeCell ref="AC50:AE50"/>
    <mergeCell ref="AF50:AI50"/>
    <mergeCell ref="AJ50:AM50"/>
    <mergeCell ref="AN50:AS50"/>
    <mergeCell ref="AT50:AV50"/>
    <mergeCell ref="AC49:AE49"/>
    <mergeCell ref="AF49:AI49"/>
    <mergeCell ref="AJ49:AM49"/>
    <mergeCell ref="AN49:AS49"/>
    <mergeCell ref="AT49:AV49"/>
    <mergeCell ref="A50:F50"/>
    <mergeCell ref="G50:K50"/>
    <mergeCell ref="L50:Q50"/>
    <mergeCell ref="R50:U50"/>
    <mergeCell ref="V50:Z50"/>
    <mergeCell ref="A49:F49"/>
    <mergeCell ref="G49:K49"/>
    <mergeCell ref="L49:Q49"/>
    <mergeCell ref="R49:U49"/>
    <mergeCell ref="V49:Z49"/>
    <mergeCell ref="AA49:AB49"/>
    <mergeCell ref="AA48:AB48"/>
    <mergeCell ref="AC48:AE48"/>
    <mergeCell ref="AF48:AI48"/>
    <mergeCell ref="AJ48:AM48"/>
    <mergeCell ref="AN48:AS48"/>
    <mergeCell ref="AT48:AV48"/>
    <mergeCell ref="AC47:AE47"/>
    <mergeCell ref="AF47:AI47"/>
    <mergeCell ref="AJ47:AM47"/>
    <mergeCell ref="AN47:AS47"/>
    <mergeCell ref="AT47:AV47"/>
    <mergeCell ref="A48:F48"/>
    <mergeCell ref="G48:K48"/>
    <mergeCell ref="L48:Q48"/>
    <mergeCell ref="R48:U48"/>
    <mergeCell ref="V48:Z48"/>
    <mergeCell ref="A47:F47"/>
    <mergeCell ref="G47:K47"/>
    <mergeCell ref="L47:Q47"/>
    <mergeCell ref="R47:U47"/>
    <mergeCell ref="V47:Z47"/>
    <mergeCell ref="AA47:AB47"/>
    <mergeCell ref="AA46:AB46"/>
    <mergeCell ref="AC46:AE46"/>
    <mergeCell ref="AF46:AI46"/>
    <mergeCell ref="AJ46:AM46"/>
    <mergeCell ref="AN46:AS46"/>
    <mergeCell ref="AT46:AV46"/>
    <mergeCell ref="AC45:AE45"/>
    <mergeCell ref="AF45:AI45"/>
    <mergeCell ref="AJ45:AM45"/>
    <mergeCell ref="AN45:AS45"/>
    <mergeCell ref="AT45:AV45"/>
    <mergeCell ref="A46:F46"/>
    <mergeCell ref="G46:K46"/>
    <mergeCell ref="L46:Q46"/>
    <mergeCell ref="R46:U46"/>
    <mergeCell ref="V46:Z46"/>
    <mergeCell ref="A45:F45"/>
    <mergeCell ref="G45:K45"/>
    <mergeCell ref="L45:Q45"/>
    <mergeCell ref="R45:U45"/>
    <mergeCell ref="V45:Z45"/>
    <mergeCell ref="AA45:AB45"/>
    <mergeCell ref="AA44:AB44"/>
    <mergeCell ref="AC44:AE44"/>
    <mergeCell ref="AF44:AI44"/>
    <mergeCell ref="AJ44:AM44"/>
    <mergeCell ref="AN44:AS44"/>
    <mergeCell ref="AT44:AV44"/>
    <mergeCell ref="AC43:AE43"/>
    <mergeCell ref="AF43:AI43"/>
    <mergeCell ref="AJ43:AM43"/>
    <mergeCell ref="AN43:AS43"/>
    <mergeCell ref="AT43:AV43"/>
    <mergeCell ref="A44:F44"/>
    <mergeCell ref="G44:K44"/>
    <mergeCell ref="L44:Q44"/>
    <mergeCell ref="R44:U44"/>
    <mergeCell ref="V44:Z44"/>
    <mergeCell ref="A43:F43"/>
    <mergeCell ref="G43:K43"/>
    <mergeCell ref="L43:Q43"/>
    <mergeCell ref="R43:U43"/>
    <mergeCell ref="V43:Z43"/>
    <mergeCell ref="AA43:AB43"/>
    <mergeCell ref="AA42:AB42"/>
    <mergeCell ref="AC42:AE42"/>
    <mergeCell ref="AF42:AI42"/>
    <mergeCell ref="AJ42:AM42"/>
    <mergeCell ref="AN42:AS42"/>
    <mergeCell ref="AT42:AV42"/>
    <mergeCell ref="AC41:AE41"/>
    <mergeCell ref="AF41:AI41"/>
    <mergeCell ref="AJ41:AM41"/>
    <mergeCell ref="AN41:AS41"/>
    <mergeCell ref="AT41:AV41"/>
    <mergeCell ref="A42:F42"/>
    <mergeCell ref="G42:K42"/>
    <mergeCell ref="L42:Q42"/>
    <mergeCell ref="R42:U42"/>
    <mergeCell ref="V42:Z42"/>
    <mergeCell ref="A41:F41"/>
    <mergeCell ref="G41:K41"/>
    <mergeCell ref="L41:Q41"/>
    <mergeCell ref="R41:U41"/>
    <mergeCell ref="V41:Z41"/>
    <mergeCell ref="AA41:AB41"/>
    <mergeCell ref="AA40:AB40"/>
    <mergeCell ref="AC40:AE40"/>
    <mergeCell ref="AF40:AI40"/>
    <mergeCell ref="AJ40:AM40"/>
    <mergeCell ref="AN40:AS40"/>
    <mergeCell ref="AT40:AV40"/>
    <mergeCell ref="AC39:AE39"/>
    <mergeCell ref="AF39:AI39"/>
    <mergeCell ref="AJ39:AM39"/>
    <mergeCell ref="AN39:AS39"/>
    <mergeCell ref="AT39:AV39"/>
    <mergeCell ref="A40:F40"/>
    <mergeCell ref="G40:K40"/>
    <mergeCell ref="L40:Q40"/>
    <mergeCell ref="R40:U40"/>
    <mergeCell ref="V40:Z40"/>
    <mergeCell ref="A39:F39"/>
    <mergeCell ref="G39:K39"/>
    <mergeCell ref="L39:Q39"/>
    <mergeCell ref="R39:U39"/>
    <mergeCell ref="V39:Z39"/>
    <mergeCell ref="AA39:AB39"/>
    <mergeCell ref="AA38:AB38"/>
    <mergeCell ref="AC38:AE38"/>
    <mergeCell ref="AF38:AI38"/>
    <mergeCell ref="AJ38:AM38"/>
    <mergeCell ref="AN38:AS38"/>
    <mergeCell ref="AT38:AV38"/>
    <mergeCell ref="AC37:AE37"/>
    <mergeCell ref="AF37:AI37"/>
    <mergeCell ref="AJ37:AM37"/>
    <mergeCell ref="AN37:AS37"/>
    <mergeCell ref="AT37:AV37"/>
    <mergeCell ref="A38:F38"/>
    <mergeCell ref="G38:K38"/>
    <mergeCell ref="L38:Q38"/>
    <mergeCell ref="R38:U38"/>
    <mergeCell ref="V38:Z38"/>
    <mergeCell ref="A37:F37"/>
    <mergeCell ref="G37:K37"/>
    <mergeCell ref="L37:Q37"/>
    <mergeCell ref="R37:U37"/>
    <mergeCell ref="V37:Z37"/>
    <mergeCell ref="AA37:AB37"/>
    <mergeCell ref="AA36:AB36"/>
    <mergeCell ref="AC36:AE36"/>
    <mergeCell ref="AF36:AI36"/>
    <mergeCell ref="AJ36:AM36"/>
    <mergeCell ref="AN36:AS36"/>
    <mergeCell ref="AT36:AV36"/>
    <mergeCell ref="AC35:AE35"/>
    <mergeCell ref="AF35:AI35"/>
    <mergeCell ref="AJ35:AM35"/>
    <mergeCell ref="AN35:AS35"/>
    <mergeCell ref="AT35:AV35"/>
    <mergeCell ref="A36:F36"/>
    <mergeCell ref="G36:K36"/>
    <mergeCell ref="L36:Q36"/>
    <mergeCell ref="R36:U36"/>
    <mergeCell ref="V36:Z36"/>
    <mergeCell ref="A35:F35"/>
    <mergeCell ref="G35:K35"/>
    <mergeCell ref="L35:Q35"/>
    <mergeCell ref="R35:U35"/>
    <mergeCell ref="V35:Z35"/>
    <mergeCell ref="AA35:AB35"/>
    <mergeCell ref="AA34:AB34"/>
    <mergeCell ref="AC34:AE34"/>
    <mergeCell ref="AF34:AI34"/>
    <mergeCell ref="AJ34:AM34"/>
    <mergeCell ref="AN34:AS34"/>
    <mergeCell ref="AT34:AV34"/>
    <mergeCell ref="AC33:AE33"/>
    <mergeCell ref="AF33:AI33"/>
    <mergeCell ref="AJ33:AM33"/>
    <mergeCell ref="AN33:AS33"/>
    <mergeCell ref="AT33:AV33"/>
    <mergeCell ref="A34:F34"/>
    <mergeCell ref="G34:K34"/>
    <mergeCell ref="L34:Q34"/>
    <mergeCell ref="R34:U34"/>
    <mergeCell ref="V34:Z34"/>
    <mergeCell ref="A33:F33"/>
    <mergeCell ref="G33:K33"/>
    <mergeCell ref="L33:Q33"/>
    <mergeCell ref="R33:U33"/>
    <mergeCell ref="V33:Z33"/>
    <mergeCell ref="AA33:AB33"/>
    <mergeCell ref="AA32:AB32"/>
    <mergeCell ref="AC32:AE32"/>
    <mergeCell ref="AF32:AI32"/>
    <mergeCell ref="AJ32:AM32"/>
    <mergeCell ref="AN32:AS32"/>
    <mergeCell ref="AT32:AV32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A31:AB31"/>
    <mergeCell ref="AA30:AB30"/>
    <mergeCell ref="AC30:AE30"/>
    <mergeCell ref="AF30:AI30"/>
    <mergeCell ref="AJ30:AM30"/>
    <mergeCell ref="AN30:AS30"/>
    <mergeCell ref="AT30:AV30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A29:AB29"/>
    <mergeCell ref="AA28:AB28"/>
    <mergeCell ref="AC28:AE28"/>
    <mergeCell ref="AF28:AI28"/>
    <mergeCell ref="AJ28:AM28"/>
    <mergeCell ref="AN28:AS28"/>
    <mergeCell ref="AT28:AV28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A27:AB27"/>
    <mergeCell ref="AA26:AB26"/>
    <mergeCell ref="AC26:AE26"/>
    <mergeCell ref="AF26:AI26"/>
    <mergeCell ref="AJ26:AM26"/>
    <mergeCell ref="AN26:AS26"/>
    <mergeCell ref="AT26:AV26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25:F25"/>
    <mergeCell ref="G25:K25"/>
    <mergeCell ref="L25:Q25"/>
    <mergeCell ref="R25:U25"/>
    <mergeCell ref="V25:Z25"/>
    <mergeCell ref="AA25:AB25"/>
    <mergeCell ref="AA24:AB24"/>
    <mergeCell ref="AC24:AE24"/>
    <mergeCell ref="AF24:AI24"/>
    <mergeCell ref="AJ24:AM24"/>
    <mergeCell ref="AN24:AS24"/>
    <mergeCell ref="AT24:AV24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118110236220472" footer="0.5118110236220472"/>
  <pageSetup fitToHeight="5" fitToWidth="1" horizontalDpi="600" verticalDpi="600" orientation="landscape" paperSize="9" scale="8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2018-05-16T13:59:55Z</cp:lastPrinted>
  <dcterms:created xsi:type="dcterms:W3CDTF">2018-05-16T14:00:21Z</dcterms:created>
  <dcterms:modified xsi:type="dcterms:W3CDTF">2018-05-16T14:00:21Z</dcterms:modified>
  <cp:category/>
  <cp:version/>
  <cp:contentType/>
  <cp:contentStatus/>
</cp:coreProperties>
</file>