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свод'!$12:$13</definedName>
    <definedName name="_xlnm.Print_Area" localSheetId="0">'по видам расх свод'!$A$1:$X$200</definedName>
  </definedNames>
  <calcPr fullCalcOnLoad="1"/>
</workbook>
</file>

<file path=xl/sharedStrings.xml><?xml version="1.0" encoding="utf-8"?>
<sst xmlns="http://schemas.openxmlformats.org/spreadsheetml/2006/main" count="1014" uniqueCount="195">
  <si>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</si>
  <si>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</si>
  <si>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</si>
  <si>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</si>
  <si>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</si>
  <si>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</si>
  <si>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</si>
  <si>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</si>
  <si>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</si>
  <si>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</si>
  <si>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</si>
  <si>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</si>
  <si>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</si>
  <si>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</si>
  <si>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</si>
  <si>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</si>
  <si>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</si>
  <si>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</si>
  <si>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</si>
  <si>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</si>
  <si>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</si>
  <si>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</si>
  <si>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</si>
  <si>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</si>
  <si>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</si>
  <si>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</si>
  <si>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</si>
  <si>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</si>
  <si>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</si>
  <si>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</si>
  <si>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</si>
  <si>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</si>
  <si>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</si>
  <si>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</si>
  <si>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</si>
  <si>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</si>
  <si>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</si>
  <si>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</si>
  <si>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</si>
  <si>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</si>
  <si>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</si>
  <si>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</si>
  <si>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</si>
  <si>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</si>
  <si>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</si>
  <si>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</si>
  <si>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</si>
  <si>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</si>
  <si>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</si>
  <si>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</si>
  <si>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</si>
  <si>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</si>
  <si>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</si>
  <si>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</si>
  <si>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</si>
  <si>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</si>
  <si>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</si>
  <si>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</si>
  <si>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</si>
  <si>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</si>
  <si>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</si>
  <si>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</si>
  <si>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</si>
  <si>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</si>
  <si>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</si>
  <si>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</si>
  <si>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пожарной безопасности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</si>
  <si>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</si>
  <si>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</si>
  <si>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</si>
  <si>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</si>
  <si>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</si>
  <si>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</si>
  <si>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</si>
  <si>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</si>
  <si>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</si>
  <si>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</si>
  <si>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</si>
  <si>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</si>
  <si>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</si>
  <si>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</si>
  <si>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</si>
  <si>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</si>
  <si>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</si>
  <si>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</si>
  <si>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</si>
  <si>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</si>
  <si>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</si>
  <si>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</si>
  <si>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</si>
  <si>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</si>
  <si>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</si>
  <si>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</si>
  <si>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</si>
  <si>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</si>
  <si>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</si>
  <si>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</si>
  <si>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</si>
  <si>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</si>
  <si>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</si>
  <si>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</si>
  <si>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</si>
  <si>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</si>
  <si>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</si>
  <si>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</si>
  <si>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</si>
  <si>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</si>
  <si>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</si>
  <si>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</si>
  <si>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</si>
  <si>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</si>
  <si>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</si>
  <si>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</si>
  <si>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</si>
  <si>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</si>
  <si>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</si>
  <si>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</si>
  <si>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</si>
  <si>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</si>
  <si>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</si>
  <si>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</si>
  <si>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</si>
  <si>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</si>
  <si>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</si>
  <si>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</si>
  <si>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</si>
  <si>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</si>
  <si>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</si>
  <si>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</si>
  <si>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</si>
  <si>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</si>
  <si>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</si>
  <si>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</si>
  <si>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</si>
  <si>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</si>
  <si>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</si>
  <si>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</si>
  <si>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</si>
  <si>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</si>
  <si>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</si>
  <si>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</si>
  <si>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</si>
  <si>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</si>
  <si>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</si>
  <si>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</si>
  <si>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</si>
  <si>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</si>
  <si>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</si>
  <si>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</si>
  <si>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</si>
  <si>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</si>
  <si>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</si>
  <si>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</si>
  <si>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</si>
  <si>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</si>
  <si>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</si>
  <si>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</si>
  <si>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</si>
  <si>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</si>
  <si>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</si>
  <si>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</si>
  <si>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</si>
  <si>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</si>
  <si>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Публичные нормативные социальные выплаты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</si>
  <si>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</si>
  <si>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</si>
  <si>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</si>
  <si>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</si>
  <si>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</si>
  <si>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</si>
  <si>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</si>
  <si>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</si>
  <si>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</si>
  <si>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</si>
  <si>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</si>
  <si>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</si>
  <si>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</si>
  <si>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</si>
  <si>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2023 год</t>
  </si>
  <si>
    <t xml:space="preserve"> </t>
  </si>
  <si>
    <t xml:space="preserve"> (рублей)</t>
  </si>
  <si>
    <t>Приложение 3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</si>
  <si>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2023 и 2024 годы</t>
  </si>
  <si>
    <t>2024 год</t>
  </si>
  <si>
    <t>Муниципальная программа "Обеспечение пожарной безопасности на территории муниципального образования Епифанское Кимовского района на 2022-2024 годы"</t>
  </si>
  <si>
    <t>35</t>
  </si>
  <si>
    <t>2705</t>
  </si>
  <si>
    <t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</si>
  <si>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</si>
  <si>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Муниципальная программа "Формирование современной городской среды на 2018-2024 годы"</t>
  </si>
  <si>
    <t>Частичная компенсация расходов на оплату труда работников муниципальных учреждений культуры в рамках муниципальной программы</t>
  </si>
  <si>
    <t>8089</t>
  </si>
  <si>
    <t>к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</si>
  <si>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</si>
  <si>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№53-186 от 17.12.2021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</si>
</sst>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5" xfId="54" applyFont="1" applyBorder="1" applyAlignment="1">
      <alignment horizontal="center" vertical="center"/>
      <protection/>
    </xf>
    <xf numFmtId="0" fontId="3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0" fillId="0" borderId="17" xfId="54" applyNumberFormat="1" applyFont="1" applyBorder="1">
      <alignment/>
      <protection/>
    </xf>
    <xf numFmtId="0" fontId="17" fillId="0" borderId="18" xfId="54" applyNumberFormat="1" applyFont="1" applyFill="1" applyBorder="1" applyAlignment="1" applyProtection="1">
      <alignment vertical="center" wrapText="1"/>
      <protection hidden="1"/>
    </xf>
    <xf numFmtId="181" fontId="8" fillId="0" borderId="19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4" applyNumberFormat="1" applyFont="1" applyFill="1" applyBorder="1" applyAlignment="1" applyProtection="1">
      <alignment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top" wrapText="1"/>
      <protection hidden="1"/>
    </xf>
    <xf numFmtId="182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Font="1" applyBorder="1">
      <alignment/>
      <protection/>
    </xf>
    <xf numFmtId="0" fontId="8" fillId="33" borderId="21" xfId="54" applyNumberFormat="1" applyFont="1" applyFill="1" applyBorder="1" applyAlignment="1" applyProtection="1">
      <alignment vertical="center" wrapText="1"/>
      <protection hidden="1"/>
    </xf>
    <xf numFmtId="49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4" applyFont="1" applyBorder="1">
      <alignment/>
      <protection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4" xfId="54" applyFont="1" applyBorder="1">
      <alignment/>
      <protection/>
    </xf>
    <xf numFmtId="49" fontId="18" fillId="0" borderId="22" xfId="54" applyNumberFormat="1" applyFont="1" applyBorder="1">
      <alignment/>
      <protection/>
    </xf>
    <xf numFmtId="49" fontId="18" fillId="0" borderId="23" xfId="54" applyNumberFormat="1" applyFont="1" applyBorder="1">
      <alignment/>
      <protection/>
    </xf>
    <xf numFmtId="0" fontId="17" fillId="33" borderId="21" xfId="54" applyNumberFormat="1" applyFont="1" applyFill="1" applyBorder="1" applyAlignment="1" applyProtection="1">
      <alignment vertical="center" wrapText="1"/>
      <protection hidden="1"/>
    </xf>
    <xf numFmtId="181" fontId="8" fillId="33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8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2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1" xfId="54" applyNumberFormat="1" applyFont="1" applyFill="1" applyBorder="1" applyAlignment="1" applyProtection="1">
      <alignment vertical="center" wrapText="1"/>
      <protection hidden="1"/>
    </xf>
    <xf numFmtId="2" fontId="9" fillId="0" borderId="21" xfId="54" applyNumberFormat="1" applyFont="1" applyFill="1" applyBorder="1" applyAlignment="1" applyProtection="1">
      <alignment vertical="top" wrapText="1"/>
      <protection hidden="1"/>
    </xf>
    <xf numFmtId="0" fontId="3" fillId="0" borderId="21" xfId="54" applyNumberFormat="1" applyFont="1" applyFill="1" applyBorder="1" applyAlignment="1" applyProtection="1">
      <alignment vertical="center" wrapText="1"/>
      <protection hidden="1"/>
    </xf>
    <xf numFmtId="2" fontId="3" fillId="0" borderId="24" xfId="54" applyNumberFormat="1" applyFont="1" applyFill="1" applyBorder="1" applyAlignment="1" applyProtection="1">
      <alignment vertical="center" wrapText="1"/>
      <protection hidden="1"/>
    </xf>
    <xf numFmtId="2" fontId="3" fillId="0" borderId="24" xfId="54" applyNumberFormat="1" applyFont="1" applyFill="1" applyBorder="1" applyAlignment="1" applyProtection="1">
      <alignment vertical="top" wrapText="1"/>
      <protection hidden="1"/>
    </xf>
    <xf numFmtId="0" fontId="3" fillId="0" borderId="21" xfId="54" applyNumberFormat="1" applyFont="1" applyFill="1" applyBorder="1" applyAlignment="1" applyProtection="1">
      <alignment vertical="top" wrapText="1"/>
      <protection hidden="1"/>
    </xf>
    <xf numFmtId="49" fontId="9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4" applyNumberFormat="1" applyFont="1" applyFill="1" applyBorder="1" applyAlignment="1" applyProtection="1">
      <alignment vertical="center" wrapText="1"/>
      <protection hidden="1"/>
    </xf>
    <xf numFmtId="182" fontId="9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7" xfId="54" applyFont="1" applyBorder="1">
      <alignment/>
      <protection/>
    </xf>
    <xf numFmtId="0" fontId="18" fillId="0" borderId="23" xfId="54" applyFont="1" applyBorder="1">
      <alignment/>
      <protection/>
    </xf>
    <xf numFmtId="49" fontId="18" fillId="0" borderId="32" xfId="54" applyNumberFormat="1" applyFont="1" applyBorder="1">
      <alignment/>
      <protection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3" xfId="54" applyFont="1" applyBorder="1">
      <alignment/>
      <protection/>
    </xf>
    <xf numFmtId="0" fontId="19" fillId="0" borderId="29" xfId="54" applyFont="1" applyBorder="1">
      <alignment/>
      <protection/>
    </xf>
    <xf numFmtId="0" fontId="18" fillId="0" borderId="29" xfId="54" applyFont="1" applyBorder="1">
      <alignment/>
      <protection/>
    </xf>
    <xf numFmtId="0" fontId="18" fillId="0" borderId="34" xfId="54" applyFont="1" applyBorder="1">
      <alignment/>
      <protection/>
    </xf>
    <xf numFmtId="0" fontId="7" fillId="0" borderId="16" xfId="54" applyFont="1" applyBorder="1" applyAlignment="1">
      <alignment horizontal="center" vertical="center"/>
      <protection/>
    </xf>
    <xf numFmtId="0" fontId="3" fillId="34" borderId="21" xfId="54" applyNumberFormat="1" applyFont="1" applyFill="1" applyBorder="1" applyAlignment="1" applyProtection="1">
      <alignment vertical="top" wrapText="1"/>
      <protection hidden="1"/>
    </xf>
    <xf numFmtId="2" fontId="9" fillId="34" borderId="21" xfId="54" applyNumberFormat="1" applyFont="1" applyFill="1" applyBorder="1" applyAlignment="1" applyProtection="1">
      <alignment vertical="top" wrapText="1"/>
      <protection hidden="1"/>
    </xf>
    <xf numFmtId="0" fontId="8" fillId="0" borderId="21" xfId="54" applyNumberFormat="1" applyFont="1" applyFill="1" applyBorder="1" applyAlignment="1" applyProtection="1">
      <alignment vertical="top" wrapText="1"/>
      <protection hidden="1"/>
    </xf>
    <xf numFmtId="0" fontId="1" fillId="0" borderId="0" xfId="54" applyAlignment="1">
      <alignment horizontal="right"/>
      <protection/>
    </xf>
    <xf numFmtId="4" fontId="19" fillId="0" borderId="35" xfId="54" applyNumberFormat="1" applyFont="1" applyBorder="1">
      <alignment/>
      <protection/>
    </xf>
    <xf numFmtId="4" fontId="10" fillId="0" borderId="20" xfId="54" applyNumberFormat="1" applyFont="1" applyBorder="1">
      <alignment/>
      <protection/>
    </xf>
    <xf numFmtId="4" fontId="10" fillId="0" borderId="35" xfId="54" applyNumberFormat="1" applyFont="1" applyBorder="1">
      <alignment/>
      <protection/>
    </xf>
    <xf numFmtId="4" fontId="1" fillId="0" borderId="0" xfId="54" applyNumberFormat="1">
      <alignment/>
      <protection/>
    </xf>
    <xf numFmtId="4" fontId="14" fillId="0" borderId="35" xfId="54" applyNumberFormat="1" applyFont="1" applyBorder="1">
      <alignment/>
      <protection/>
    </xf>
    <xf numFmtId="4" fontId="18" fillId="0" borderId="35" xfId="54" applyNumberFormat="1" applyFont="1" applyBorder="1">
      <alignment/>
      <protection/>
    </xf>
    <xf numFmtId="4" fontId="1" fillId="0" borderId="20" xfId="54" applyNumberFormat="1" applyBorder="1">
      <alignment/>
      <protection/>
    </xf>
    <xf numFmtId="4" fontId="1" fillId="0" borderId="35" xfId="54" applyNumberFormat="1" applyBorder="1">
      <alignment/>
      <protection/>
    </xf>
    <xf numFmtId="4" fontId="13" fillId="0" borderId="35" xfId="54" applyNumberFormat="1" applyFont="1" applyBorder="1">
      <alignment/>
      <protection/>
    </xf>
    <xf numFmtId="4" fontId="18" fillId="0" borderId="35" xfId="54" applyNumberFormat="1" applyFont="1" applyBorder="1" applyAlignment="1">
      <alignment horizontal="right" vertical="center"/>
      <protection/>
    </xf>
    <xf numFmtId="4" fontId="1" fillId="0" borderId="20" xfId="54" applyNumberFormat="1" applyBorder="1" applyAlignment="1">
      <alignment horizontal="right" vertical="center"/>
      <protection/>
    </xf>
    <xf numFmtId="4" fontId="1" fillId="0" borderId="35" xfId="54" applyNumberFormat="1" applyBorder="1" applyAlignment="1">
      <alignment horizontal="right" vertical="center"/>
      <protection/>
    </xf>
    <xf numFmtId="4" fontId="13" fillId="0" borderId="35" xfId="54" applyNumberFormat="1" applyFont="1" applyBorder="1" applyAlignment="1">
      <alignment horizontal="right" vertical="center"/>
      <protection/>
    </xf>
    <xf numFmtId="4" fontId="19" fillId="0" borderId="35" xfId="54" applyNumberFormat="1" applyFont="1" applyBorder="1" applyAlignment="1">
      <alignment horizontal="right" vertical="center"/>
      <protection/>
    </xf>
    <xf numFmtId="4" fontId="10" fillId="0" borderId="20" xfId="54" applyNumberFormat="1" applyFont="1" applyBorder="1" applyAlignment="1">
      <alignment horizontal="right" vertical="center"/>
      <protection/>
    </xf>
    <xf numFmtId="4" fontId="10" fillId="0" borderId="36" xfId="54" applyNumberFormat="1" applyFont="1" applyBorder="1" applyAlignment="1">
      <alignment horizontal="right" vertical="center"/>
      <protection/>
    </xf>
    <xf numFmtId="4" fontId="10" fillId="0" borderId="35" xfId="54" applyNumberFormat="1" applyFont="1" applyBorder="1" applyAlignment="1">
      <alignment horizontal="right" vertical="center"/>
      <protection/>
    </xf>
    <xf numFmtId="4" fontId="1" fillId="0" borderId="36" xfId="54" applyNumberFormat="1" applyBorder="1" applyAlignment="1">
      <alignment horizontal="right" vertical="center"/>
      <protection/>
    </xf>
    <xf numFmtId="4" fontId="1" fillId="0" borderId="35" xfId="54" applyNumberFormat="1" applyFont="1" applyBorder="1" applyAlignment="1">
      <alignment horizontal="right" vertical="center"/>
      <protection/>
    </xf>
    <xf numFmtId="4" fontId="18" fillId="34" borderId="35" xfId="54" applyNumberFormat="1" applyFont="1" applyFill="1" applyBorder="1" applyAlignment="1">
      <alignment horizontal="right" vertical="center"/>
      <protection/>
    </xf>
    <xf numFmtId="4" fontId="14" fillId="0" borderId="35" xfId="54" applyNumberFormat="1" applyFont="1" applyBorder="1" applyAlignment="1">
      <alignment horizontal="right" vertical="center"/>
      <protection/>
    </xf>
    <xf numFmtId="4" fontId="1" fillId="0" borderId="0" xfId="54" applyNumberFormat="1" applyBorder="1" applyAlignment="1">
      <alignment horizontal="right" vertical="center"/>
      <protection/>
    </xf>
    <xf numFmtId="4" fontId="19" fillId="0" borderId="35" xfId="54" applyNumberFormat="1" applyFont="1" applyFill="1" applyBorder="1" applyAlignment="1">
      <alignment horizontal="right" vertical="center"/>
      <protection/>
    </xf>
    <xf numFmtId="4" fontId="18" fillId="0" borderId="35" xfId="54" applyNumberFormat="1" applyFont="1" applyFill="1" applyBorder="1" applyAlignment="1">
      <alignment horizontal="right" vertical="center"/>
      <protection/>
    </xf>
    <xf numFmtId="4" fontId="15" fillId="0" borderId="35" xfId="54" applyNumberFormat="1" applyFont="1" applyBorder="1" applyAlignment="1">
      <alignment horizontal="right" vertical="center"/>
      <protection/>
    </xf>
    <xf numFmtId="4" fontId="16" fillId="0" borderId="35" xfId="54" applyNumberFormat="1" applyFont="1" applyBorder="1" applyAlignment="1">
      <alignment horizontal="right" vertical="center"/>
      <protection/>
    </xf>
    <xf numFmtId="4" fontId="18" fillId="0" borderId="16" xfId="54" applyNumberFormat="1" applyFont="1" applyBorder="1" applyAlignment="1">
      <alignment horizontal="right" vertical="center"/>
      <protection/>
    </xf>
    <xf numFmtId="4" fontId="19" fillId="0" borderId="17" xfId="54" applyNumberFormat="1" applyFont="1" applyBorder="1">
      <alignment/>
      <protection/>
    </xf>
    <xf numFmtId="4" fontId="1" fillId="0" borderId="16" xfId="54" applyNumberFormat="1" applyBorder="1" applyAlignment="1">
      <alignment horizontal="right" vertical="center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1"/>
  <sheetViews>
    <sheetView showGridLines="0" tabSelected="1" view="pageBreakPreview" zoomScaleNormal="130" zoomScaleSheetLayoutView="100" zoomScalePageLayoutView="0" workbookViewId="0" topLeftCell="B91">
      <selection activeCell="B140" sqref="B140"/>
    </sheetView>
  </sheetViews>
  <sheetFormatPr defaultColWidth="9.00390625" defaultRowHeight="12.75"/>
  <cols>
    <col min="1" max="1" width="0" style="2" hidden="1" customWidth="1"/>
    <col min="2" max="2" width="46.3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24" width="14.625" style="2" customWidth="1"/>
    <col min="25" max="16384" width="9.125" style="2" customWidth="1"/>
  </cols>
  <sheetData>
    <row r="1" spans="2:24" ht="16.5" customHeight="1">
      <c r="B1" s="1"/>
      <c r="C1" s="120" t="s">
        <v>181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3:24" ht="33.75" customHeight="1">
      <c r="C2" s="121" t="s">
        <v>192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2:24" ht="14.25" customHeight="1">
      <c r="B3" s="6"/>
      <c r="C3" s="122" t="s">
        <v>194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2:24" ht="72" customHeight="1">
      <c r="B4" s="13"/>
      <c r="C4" s="121" t="s">
        <v>193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2:11" ht="5.25" customHeight="1" hidden="1">
      <c r="B5" s="7"/>
      <c r="C5" s="114"/>
      <c r="D5" s="114"/>
      <c r="E5" s="114"/>
      <c r="F5" s="114"/>
      <c r="G5" s="114"/>
      <c r="H5" s="114"/>
      <c r="I5" s="114"/>
      <c r="J5" s="114"/>
      <c r="K5" s="115"/>
    </row>
    <row r="6" spans="2:10" ht="4.5" customHeight="1" hidden="1">
      <c r="B6" s="1"/>
      <c r="C6" s="5"/>
      <c r="D6" s="5"/>
      <c r="E6" s="5"/>
      <c r="F6" s="5"/>
      <c r="G6" s="5"/>
      <c r="H6" s="5"/>
      <c r="I6" s="5"/>
      <c r="J6" s="5"/>
    </row>
    <row r="7" spans="2:10" ht="3.75" customHeight="1" hidden="1">
      <c r="B7" s="1"/>
      <c r="C7" s="5"/>
      <c r="D7" s="5"/>
      <c r="E7" s="5"/>
      <c r="F7" s="5"/>
      <c r="G7" s="5"/>
      <c r="H7" s="5"/>
      <c r="I7" s="5"/>
      <c r="J7" s="5"/>
    </row>
    <row r="8" spans="2:24" ht="95.25" customHeight="1">
      <c r="B8" s="119" t="s">
        <v>182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2:10" ht="0.75" customHeight="1" hidden="1">
      <c r="B9" s="1"/>
      <c r="C9" s="1"/>
      <c r="D9" s="3"/>
      <c r="E9" s="4"/>
      <c r="F9" s="4"/>
      <c r="G9" s="4"/>
      <c r="H9" s="4"/>
      <c r="I9" s="4"/>
      <c r="J9" s="4"/>
    </row>
    <row r="10" spans="2:10" ht="18" customHeight="1" hidden="1">
      <c r="B10" s="118"/>
      <c r="C10" s="118"/>
      <c r="D10" s="118"/>
      <c r="E10" s="118"/>
      <c r="F10" s="118"/>
      <c r="G10" s="118"/>
      <c r="H10" s="118"/>
      <c r="I10" s="118"/>
      <c r="J10" s="118"/>
    </row>
    <row r="11" spans="2:11" ht="12" customHeight="1" thickBot="1">
      <c r="B11" s="1"/>
      <c r="C11" s="1"/>
      <c r="D11" s="1"/>
      <c r="E11" s="1"/>
      <c r="F11" s="1"/>
      <c r="G11" s="1"/>
      <c r="H11" s="116" t="s">
        <v>179</v>
      </c>
      <c r="I11" s="116"/>
      <c r="J11" s="117"/>
      <c r="K11" s="77" t="s">
        <v>180</v>
      </c>
    </row>
    <row r="12" spans="2:24" ht="15.75" customHeight="1">
      <c r="B12" s="110" t="s">
        <v>35</v>
      </c>
      <c r="C12" s="112" t="s">
        <v>37</v>
      </c>
      <c r="D12" s="112"/>
      <c r="E12" s="112"/>
      <c r="F12" s="112"/>
      <c r="G12" s="112"/>
      <c r="H12" s="112"/>
      <c r="I12" s="113"/>
      <c r="J12" s="113"/>
      <c r="K12" s="9"/>
      <c r="L12" s="8"/>
      <c r="M12" s="9"/>
      <c r="V12" s="9"/>
      <c r="W12" s="9"/>
      <c r="X12" s="9"/>
    </row>
    <row r="13" spans="2:24" ht="47.25" customHeight="1" thickBot="1">
      <c r="B13" s="111"/>
      <c r="C13" s="11" t="s">
        <v>38</v>
      </c>
      <c r="D13" s="12" t="s">
        <v>39</v>
      </c>
      <c r="E13" s="107" t="s">
        <v>40</v>
      </c>
      <c r="F13" s="108"/>
      <c r="G13" s="108"/>
      <c r="H13" s="108"/>
      <c r="I13" s="109"/>
      <c r="J13" s="15" t="s">
        <v>41</v>
      </c>
      <c r="K13" s="73" t="s">
        <v>178</v>
      </c>
      <c r="L13" s="14" t="s">
        <v>1</v>
      </c>
      <c r="M13" s="10" t="s">
        <v>5</v>
      </c>
      <c r="V13" s="16" t="s">
        <v>5</v>
      </c>
      <c r="W13" s="16" t="s">
        <v>60</v>
      </c>
      <c r="X13" s="73" t="s">
        <v>183</v>
      </c>
    </row>
    <row r="14" spans="2:24" ht="18.75">
      <c r="B14" s="18" t="s">
        <v>42</v>
      </c>
      <c r="C14" s="19">
        <v>1</v>
      </c>
      <c r="D14" s="20" t="s">
        <v>36</v>
      </c>
      <c r="E14" s="21" t="s">
        <v>36</v>
      </c>
      <c r="F14" s="22" t="s">
        <v>36</v>
      </c>
      <c r="G14" s="22"/>
      <c r="H14" s="22" t="s">
        <v>36</v>
      </c>
      <c r="I14" s="22"/>
      <c r="J14" s="21" t="s">
        <v>36</v>
      </c>
      <c r="K14" s="78">
        <f>K15+K19+K32+K37+K42</f>
        <v>6428283.9</v>
      </c>
      <c r="L14" s="79" t="e">
        <f>SUM(L15,#REF!,L19,#REF!,#REF!,L36,#REF!)</f>
        <v>#REF!</v>
      </c>
      <c r="M14" s="80" t="e">
        <f>SUM(M15,#REF!,M19,#REF!,#REF!,M36,#REF!)</f>
        <v>#REF!</v>
      </c>
      <c r="N14" s="81"/>
      <c r="O14" s="81"/>
      <c r="P14" s="81"/>
      <c r="Q14" s="81"/>
      <c r="R14" s="81"/>
      <c r="S14" s="81"/>
      <c r="T14" s="81"/>
      <c r="U14" s="81"/>
      <c r="V14" s="82" t="e">
        <f>SUM(V15,#REF!,V19,#REF!,V36,#REF!)</f>
        <v>#REF!</v>
      </c>
      <c r="W14" s="82" t="e">
        <f>SUM(W15,#REF!,W19,#REF!,W36,#REF!)</f>
        <v>#REF!</v>
      </c>
      <c r="X14" s="78">
        <f>X15+X19+X32+X37+X42</f>
        <v>6616215.31</v>
      </c>
    </row>
    <row r="15" spans="2:24" ht="43.5" customHeight="1" hidden="1">
      <c r="B15" s="23" t="s">
        <v>43</v>
      </c>
      <c r="C15" s="24">
        <v>1</v>
      </c>
      <c r="D15" s="24">
        <v>2</v>
      </c>
      <c r="E15" s="25" t="s">
        <v>36</v>
      </c>
      <c r="F15" s="26" t="s">
        <v>36</v>
      </c>
      <c r="G15" s="26"/>
      <c r="H15" s="26" t="s">
        <v>36</v>
      </c>
      <c r="I15" s="26"/>
      <c r="J15" s="25" t="s">
        <v>36</v>
      </c>
      <c r="K15" s="83">
        <f>K16</f>
        <v>0</v>
      </c>
      <c r="L15" s="84">
        <f aca="true" t="shared" si="0" ref="L15:M17">SUM(L16)</f>
        <v>219.5</v>
      </c>
      <c r="M15" s="85">
        <f t="shared" si="0"/>
        <v>0</v>
      </c>
      <c r="N15" s="81"/>
      <c r="O15" s="81"/>
      <c r="P15" s="81"/>
      <c r="Q15" s="81"/>
      <c r="R15" s="81"/>
      <c r="S15" s="81"/>
      <c r="T15" s="81"/>
      <c r="U15" s="81"/>
      <c r="V15" s="86">
        <f>SUM(V16)</f>
        <v>0</v>
      </c>
      <c r="W15" s="86">
        <f>SUM(W16)</f>
        <v>0</v>
      </c>
      <c r="X15" s="83">
        <f>X16</f>
        <v>0</v>
      </c>
    </row>
    <row r="16" spans="2:24" ht="45" customHeight="1" hidden="1">
      <c r="B16" s="27" t="s">
        <v>63</v>
      </c>
      <c r="C16" s="24">
        <v>1</v>
      </c>
      <c r="D16" s="24">
        <v>2</v>
      </c>
      <c r="E16" s="28" t="s">
        <v>18</v>
      </c>
      <c r="F16" s="29" t="s">
        <v>19</v>
      </c>
      <c r="G16" s="29"/>
      <c r="H16" s="29" t="s">
        <v>13</v>
      </c>
      <c r="I16" s="29"/>
      <c r="J16" s="25" t="s">
        <v>36</v>
      </c>
      <c r="K16" s="87">
        <f>K17</f>
        <v>0</v>
      </c>
      <c r="L16" s="88">
        <f t="shared" si="0"/>
        <v>219.5</v>
      </c>
      <c r="M16" s="89">
        <f t="shared" si="0"/>
        <v>0</v>
      </c>
      <c r="N16" s="81"/>
      <c r="O16" s="81"/>
      <c r="P16" s="81"/>
      <c r="Q16" s="81"/>
      <c r="R16" s="81"/>
      <c r="S16" s="81"/>
      <c r="T16" s="81"/>
      <c r="U16" s="81"/>
      <c r="V16" s="90">
        <f>SUM(V18)</f>
        <v>0</v>
      </c>
      <c r="W16" s="90">
        <f>SUM(W18)</f>
        <v>0</v>
      </c>
      <c r="X16" s="87">
        <f>X17</f>
        <v>0</v>
      </c>
    </row>
    <row r="17" spans="2:24" ht="21" customHeight="1" hidden="1">
      <c r="B17" s="27" t="s">
        <v>58</v>
      </c>
      <c r="C17" s="24">
        <v>1</v>
      </c>
      <c r="D17" s="24">
        <v>2</v>
      </c>
      <c r="E17" s="28" t="s">
        <v>18</v>
      </c>
      <c r="F17" s="29" t="s">
        <v>17</v>
      </c>
      <c r="G17" s="29"/>
      <c r="H17" s="29" t="s">
        <v>13</v>
      </c>
      <c r="I17" s="29"/>
      <c r="J17" s="25" t="s">
        <v>36</v>
      </c>
      <c r="K17" s="87">
        <f>K18</f>
        <v>0</v>
      </c>
      <c r="L17" s="88">
        <f t="shared" si="0"/>
        <v>219.5</v>
      </c>
      <c r="M17" s="89">
        <f t="shared" si="0"/>
        <v>0</v>
      </c>
      <c r="N17" s="81"/>
      <c r="O17" s="81"/>
      <c r="P17" s="81"/>
      <c r="Q17" s="81"/>
      <c r="R17" s="81"/>
      <c r="S17" s="81"/>
      <c r="T17" s="81"/>
      <c r="U17" s="81"/>
      <c r="V17" s="90">
        <f>SUM(V18)</f>
        <v>0</v>
      </c>
      <c r="W17" s="90">
        <f>SUM(W18)</f>
        <v>0</v>
      </c>
      <c r="X17" s="87">
        <f>X18</f>
        <v>0</v>
      </c>
    </row>
    <row r="18" spans="2:24" ht="27" customHeight="1" hidden="1">
      <c r="B18" s="27" t="s">
        <v>15</v>
      </c>
      <c r="C18" s="30">
        <v>1</v>
      </c>
      <c r="D18" s="24">
        <v>2</v>
      </c>
      <c r="E18" s="28" t="s">
        <v>18</v>
      </c>
      <c r="F18" s="29" t="s">
        <v>17</v>
      </c>
      <c r="G18" s="29"/>
      <c r="H18" s="31" t="s">
        <v>21</v>
      </c>
      <c r="I18" s="29"/>
      <c r="J18" s="32">
        <v>100</v>
      </c>
      <c r="K18" s="87">
        <v>0</v>
      </c>
      <c r="L18" s="88">
        <v>219.5</v>
      </c>
      <c r="M18" s="89"/>
      <c r="N18" s="81"/>
      <c r="O18" s="81"/>
      <c r="P18" s="81"/>
      <c r="Q18" s="81"/>
      <c r="R18" s="81"/>
      <c r="S18" s="81"/>
      <c r="T18" s="81"/>
      <c r="U18" s="81"/>
      <c r="V18" s="90"/>
      <c r="W18" s="90"/>
      <c r="X18" s="87">
        <v>0</v>
      </c>
    </row>
    <row r="19" spans="2:24" ht="61.5" customHeight="1">
      <c r="B19" s="23" t="s">
        <v>44</v>
      </c>
      <c r="C19" s="24">
        <v>1</v>
      </c>
      <c r="D19" s="24">
        <v>4</v>
      </c>
      <c r="E19" s="28" t="s">
        <v>36</v>
      </c>
      <c r="F19" s="29" t="s">
        <v>36</v>
      </c>
      <c r="G19" s="29"/>
      <c r="H19" s="29" t="s">
        <v>36</v>
      </c>
      <c r="I19" s="29"/>
      <c r="J19" s="25" t="s">
        <v>36</v>
      </c>
      <c r="K19" s="87">
        <f>K20</f>
        <v>6348283.9</v>
      </c>
      <c r="L19" s="88" t="e">
        <f>SUM(L20,#REF!)</f>
        <v>#REF!</v>
      </c>
      <c r="M19" s="89" t="e">
        <f>SUM(M20,#REF!)</f>
        <v>#REF!</v>
      </c>
      <c r="N19" s="81"/>
      <c r="O19" s="81"/>
      <c r="P19" s="81"/>
      <c r="Q19" s="81"/>
      <c r="R19" s="81"/>
      <c r="S19" s="81"/>
      <c r="T19" s="81"/>
      <c r="U19" s="81"/>
      <c r="V19" s="90" t="e">
        <f>SUM(V20)</f>
        <v>#REF!</v>
      </c>
      <c r="W19" s="90" t="e">
        <f>SUM(W20)</f>
        <v>#REF!</v>
      </c>
      <c r="X19" s="87">
        <f>X20</f>
        <v>6536215.31</v>
      </c>
    </row>
    <row r="20" spans="2:24" ht="30">
      <c r="B20" s="27" t="s">
        <v>94</v>
      </c>
      <c r="C20" s="24">
        <v>1</v>
      </c>
      <c r="D20" s="24">
        <v>4</v>
      </c>
      <c r="E20" s="28" t="s">
        <v>23</v>
      </c>
      <c r="F20" s="29" t="s">
        <v>19</v>
      </c>
      <c r="G20" s="29" t="s">
        <v>95</v>
      </c>
      <c r="H20" s="29" t="s">
        <v>13</v>
      </c>
      <c r="I20" s="29" t="s">
        <v>19</v>
      </c>
      <c r="J20" s="25" t="s">
        <v>36</v>
      </c>
      <c r="K20" s="87">
        <f>K24+K21</f>
        <v>6348283.9</v>
      </c>
      <c r="L20" s="88" t="e">
        <f>SUM(L28,#REF!)</f>
        <v>#REF!</v>
      </c>
      <c r="M20" s="89" t="e">
        <f>SUM(M28,#REF!)</f>
        <v>#REF!</v>
      </c>
      <c r="N20" s="81"/>
      <c r="O20" s="81"/>
      <c r="P20" s="81"/>
      <c r="Q20" s="81"/>
      <c r="R20" s="81"/>
      <c r="S20" s="81"/>
      <c r="T20" s="81"/>
      <c r="U20" s="81"/>
      <c r="V20" s="90" t="e">
        <f>SUM(#REF!,V24)</f>
        <v>#REF!</v>
      </c>
      <c r="W20" s="90" t="e">
        <f>SUM(#REF!,W24)</f>
        <v>#REF!</v>
      </c>
      <c r="X20" s="87">
        <f>X24+X21</f>
        <v>6536215.31</v>
      </c>
    </row>
    <row r="21" spans="2:24" ht="15">
      <c r="B21" s="27" t="s">
        <v>90</v>
      </c>
      <c r="C21" s="24">
        <v>1</v>
      </c>
      <c r="D21" s="24">
        <v>4</v>
      </c>
      <c r="E21" s="28" t="s">
        <v>23</v>
      </c>
      <c r="F21" s="29" t="s">
        <v>17</v>
      </c>
      <c r="G21" s="29" t="s">
        <v>95</v>
      </c>
      <c r="H21" s="29" t="s">
        <v>13</v>
      </c>
      <c r="I21" s="29" t="s">
        <v>19</v>
      </c>
      <c r="J21" s="25"/>
      <c r="K21" s="87">
        <f>K22</f>
        <v>750000</v>
      </c>
      <c r="L21" s="88"/>
      <c r="M21" s="89"/>
      <c r="N21" s="81"/>
      <c r="O21" s="81"/>
      <c r="P21" s="81"/>
      <c r="Q21" s="81"/>
      <c r="R21" s="81"/>
      <c r="S21" s="81"/>
      <c r="T21" s="81"/>
      <c r="U21" s="81"/>
      <c r="V21" s="90"/>
      <c r="W21" s="90"/>
      <c r="X21" s="87">
        <f>X22</f>
        <v>750000</v>
      </c>
    </row>
    <row r="22" spans="2:24" ht="74.25" customHeight="1">
      <c r="B22" s="57" t="s">
        <v>96</v>
      </c>
      <c r="C22" s="24">
        <v>1</v>
      </c>
      <c r="D22" s="24">
        <v>4</v>
      </c>
      <c r="E22" s="28" t="s">
        <v>23</v>
      </c>
      <c r="F22" s="29" t="s">
        <v>17</v>
      </c>
      <c r="G22" s="29" t="s">
        <v>95</v>
      </c>
      <c r="H22" s="29" t="s">
        <v>21</v>
      </c>
      <c r="I22" s="29" t="s">
        <v>19</v>
      </c>
      <c r="J22" s="25"/>
      <c r="K22" s="87">
        <f>K23</f>
        <v>750000</v>
      </c>
      <c r="L22" s="88"/>
      <c r="M22" s="89"/>
      <c r="N22" s="81"/>
      <c r="O22" s="81"/>
      <c r="P22" s="81"/>
      <c r="Q22" s="81"/>
      <c r="R22" s="81"/>
      <c r="S22" s="81"/>
      <c r="T22" s="81"/>
      <c r="U22" s="81"/>
      <c r="V22" s="90">
        <f>SUM(V24)</f>
        <v>20288.1</v>
      </c>
      <c r="W22" s="90">
        <f>SUM(W24)</f>
        <v>20419.4</v>
      </c>
      <c r="X22" s="87">
        <f>X23</f>
        <v>750000</v>
      </c>
    </row>
    <row r="23" spans="2:24" ht="30">
      <c r="B23" s="27" t="s">
        <v>97</v>
      </c>
      <c r="C23" s="24">
        <v>1</v>
      </c>
      <c r="D23" s="24">
        <v>4</v>
      </c>
      <c r="E23" s="28" t="s">
        <v>23</v>
      </c>
      <c r="F23" s="29" t="s">
        <v>17</v>
      </c>
      <c r="G23" s="29" t="s">
        <v>95</v>
      </c>
      <c r="H23" s="29" t="s">
        <v>21</v>
      </c>
      <c r="I23" s="29" t="s">
        <v>19</v>
      </c>
      <c r="J23" s="25">
        <v>120</v>
      </c>
      <c r="K23" s="87">
        <v>750000</v>
      </c>
      <c r="L23" s="88"/>
      <c r="M23" s="89"/>
      <c r="N23" s="81"/>
      <c r="O23" s="81"/>
      <c r="P23" s="81"/>
      <c r="Q23" s="81"/>
      <c r="R23" s="81"/>
      <c r="S23" s="81"/>
      <c r="T23" s="81"/>
      <c r="U23" s="81"/>
      <c r="V23" s="90">
        <v>14072</v>
      </c>
      <c r="W23" s="90">
        <v>14073.1</v>
      </c>
      <c r="X23" s="87">
        <v>750000</v>
      </c>
    </row>
    <row r="24" spans="2:24" ht="21.75" customHeight="1">
      <c r="B24" s="33" t="s">
        <v>24</v>
      </c>
      <c r="C24" s="24">
        <v>1</v>
      </c>
      <c r="D24" s="24">
        <v>4</v>
      </c>
      <c r="E24" s="28" t="s">
        <v>23</v>
      </c>
      <c r="F24" s="29" t="s">
        <v>20</v>
      </c>
      <c r="G24" s="29" t="s">
        <v>95</v>
      </c>
      <c r="H24" s="29" t="s">
        <v>13</v>
      </c>
      <c r="I24" s="29" t="s">
        <v>19</v>
      </c>
      <c r="J24" s="25"/>
      <c r="K24" s="87">
        <f>K25+K27+K30</f>
        <v>5598283.9</v>
      </c>
      <c r="L24" s="88"/>
      <c r="M24" s="89"/>
      <c r="N24" s="81"/>
      <c r="O24" s="81"/>
      <c r="P24" s="81"/>
      <c r="Q24" s="81"/>
      <c r="R24" s="81"/>
      <c r="S24" s="81"/>
      <c r="T24" s="81"/>
      <c r="U24" s="81"/>
      <c r="V24" s="90">
        <f>SUM(V25,V27)</f>
        <v>20288.1</v>
      </c>
      <c r="W24" s="90">
        <f>SUM(W25,W27)</f>
        <v>20419.4</v>
      </c>
      <c r="X24" s="87">
        <f>X25+X27+X30</f>
        <v>5786215.31</v>
      </c>
    </row>
    <row r="25" spans="2:24" ht="74.25" customHeight="1">
      <c r="B25" s="57" t="s">
        <v>25</v>
      </c>
      <c r="C25" s="24">
        <v>1</v>
      </c>
      <c r="D25" s="24">
        <v>4</v>
      </c>
      <c r="E25" s="28" t="s">
        <v>23</v>
      </c>
      <c r="F25" s="29" t="s">
        <v>20</v>
      </c>
      <c r="G25" s="29" t="s">
        <v>95</v>
      </c>
      <c r="H25" s="29" t="s">
        <v>21</v>
      </c>
      <c r="I25" s="29" t="s">
        <v>19</v>
      </c>
      <c r="J25" s="25"/>
      <c r="K25" s="87">
        <f>K26</f>
        <v>5098283.9</v>
      </c>
      <c r="L25" s="88"/>
      <c r="M25" s="89"/>
      <c r="N25" s="81"/>
      <c r="O25" s="81"/>
      <c r="P25" s="81"/>
      <c r="Q25" s="81"/>
      <c r="R25" s="81"/>
      <c r="S25" s="81"/>
      <c r="T25" s="81"/>
      <c r="U25" s="81"/>
      <c r="V25" s="90">
        <f>SUM(V26)</f>
        <v>14072</v>
      </c>
      <c r="W25" s="90">
        <f>SUM(W26)</f>
        <v>14073.1</v>
      </c>
      <c r="X25" s="87">
        <f>X26</f>
        <v>5286215.31</v>
      </c>
    </row>
    <row r="26" spans="2:24" ht="30">
      <c r="B26" s="27" t="s">
        <v>97</v>
      </c>
      <c r="C26" s="24">
        <v>1</v>
      </c>
      <c r="D26" s="24">
        <v>4</v>
      </c>
      <c r="E26" s="28" t="s">
        <v>23</v>
      </c>
      <c r="F26" s="29" t="s">
        <v>20</v>
      </c>
      <c r="G26" s="29" t="s">
        <v>95</v>
      </c>
      <c r="H26" s="29" t="s">
        <v>21</v>
      </c>
      <c r="I26" s="29" t="s">
        <v>19</v>
      </c>
      <c r="J26" s="25">
        <v>120</v>
      </c>
      <c r="K26" s="87">
        <v>5098283.9</v>
      </c>
      <c r="L26" s="88"/>
      <c r="M26" s="89"/>
      <c r="N26" s="81"/>
      <c r="O26" s="81"/>
      <c r="P26" s="81"/>
      <c r="Q26" s="81"/>
      <c r="R26" s="81"/>
      <c r="S26" s="81"/>
      <c r="T26" s="81"/>
      <c r="U26" s="81"/>
      <c r="V26" s="90">
        <v>14072</v>
      </c>
      <c r="W26" s="90">
        <v>14073.1</v>
      </c>
      <c r="X26" s="87">
        <v>5286215.31</v>
      </c>
    </row>
    <row r="27" spans="2:24" ht="90">
      <c r="B27" s="56" t="s">
        <v>26</v>
      </c>
      <c r="C27" s="24">
        <v>1</v>
      </c>
      <c r="D27" s="24">
        <v>4</v>
      </c>
      <c r="E27" s="28" t="s">
        <v>23</v>
      </c>
      <c r="F27" s="29" t="s">
        <v>20</v>
      </c>
      <c r="G27" s="29" t="s">
        <v>95</v>
      </c>
      <c r="H27" s="29" t="s">
        <v>22</v>
      </c>
      <c r="I27" s="29" t="s">
        <v>19</v>
      </c>
      <c r="J27" s="25"/>
      <c r="K27" s="87">
        <f>K28+K29</f>
        <v>500000</v>
      </c>
      <c r="L27" s="88"/>
      <c r="M27" s="89"/>
      <c r="N27" s="81"/>
      <c r="O27" s="81"/>
      <c r="P27" s="81"/>
      <c r="Q27" s="81"/>
      <c r="R27" s="81"/>
      <c r="S27" s="81"/>
      <c r="T27" s="81"/>
      <c r="U27" s="81"/>
      <c r="V27" s="90">
        <f>SUM(V28:V29)</f>
        <v>6216.1</v>
      </c>
      <c r="W27" s="90">
        <f>SUM(W28:W29)</f>
        <v>6346.3</v>
      </c>
      <c r="X27" s="87">
        <f>X28+X29</f>
        <v>500000</v>
      </c>
    </row>
    <row r="28" spans="2:24" ht="30">
      <c r="B28" s="27" t="s">
        <v>98</v>
      </c>
      <c r="C28" s="24">
        <v>1</v>
      </c>
      <c r="D28" s="24">
        <v>4</v>
      </c>
      <c r="E28" s="28" t="s">
        <v>23</v>
      </c>
      <c r="F28" s="29" t="s">
        <v>20</v>
      </c>
      <c r="G28" s="29" t="s">
        <v>95</v>
      </c>
      <c r="H28" s="29" t="s">
        <v>22</v>
      </c>
      <c r="I28" s="31" t="s">
        <v>19</v>
      </c>
      <c r="J28" s="32">
        <v>240</v>
      </c>
      <c r="K28" s="87">
        <v>499000</v>
      </c>
      <c r="L28" s="88" t="e">
        <f>SUM(L29,#REF!,#REF!,#REF!,#REF!,#REF!,#REF!)</f>
        <v>#REF!</v>
      </c>
      <c r="M28" s="89" t="e">
        <f>SUM(M29,#REF!,#REF!,#REF!,#REF!,#REF!,#REF!)</f>
        <v>#REF!</v>
      </c>
      <c r="N28" s="81"/>
      <c r="O28" s="81"/>
      <c r="P28" s="81"/>
      <c r="Q28" s="81"/>
      <c r="R28" s="81"/>
      <c r="S28" s="81"/>
      <c r="T28" s="81"/>
      <c r="U28" s="81"/>
      <c r="V28" s="89">
        <v>6136.1</v>
      </c>
      <c r="W28" s="89">
        <v>6306.3</v>
      </c>
      <c r="X28" s="87">
        <v>499000</v>
      </c>
    </row>
    <row r="29" spans="2:24" ht="15">
      <c r="B29" s="27" t="s">
        <v>99</v>
      </c>
      <c r="C29" s="30">
        <v>1</v>
      </c>
      <c r="D29" s="24">
        <v>4</v>
      </c>
      <c r="E29" s="28" t="s">
        <v>23</v>
      </c>
      <c r="F29" s="29" t="s">
        <v>20</v>
      </c>
      <c r="G29" s="29" t="s">
        <v>95</v>
      </c>
      <c r="H29" s="29" t="s">
        <v>22</v>
      </c>
      <c r="I29" s="31" t="s">
        <v>19</v>
      </c>
      <c r="J29" s="32">
        <v>850</v>
      </c>
      <c r="K29" s="87">
        <v>1000</v>
      </c>
      <c r="L29" s="88">
        <v>18459.9</v>
      </c>
      <c r="M29" s="89">
        <v>15337.1</v>
      </c>
      <c r="N29" s="81"/>
      <c r="O29" s="81"/>
      <c r="P29" s="81"/>
      <c r="Q29" s="81"/>
      <c r="R29" s="81"/>
      <c r="S29" s="81"/>
      <c r="T29" s="81"/>
      <c r="U29" s="81"/>
      <c r="V29" s="90">
        <v>80</v>
      </c>
      <c r="W29" s="90">
        <v>40</v>
      </c>
      <c r="X29" s="87">
        <v>1000</v>
      </c>
    </row>
    <row r="30" spans="2:24" ht="75" hidden="1">
      <c r="B30" s="27" t="s">
        <v>145</v>
      </c>
      <c r="C30" s="24">
        <v>1</v>
      </c>
      <c r="D30" s="24">
        <v>4</v>
      </c>
      <c r="E30" s="28" t="s">
        <v>23</v>
      </c>
      <c r="F30" s="29" t="s">
        <v>20</v>
      </c>
      <c r="G30" s="29" t="s">
        <v>95</v>
      </c>
      <c r="H30" s="29" t="s">
        <v>134</v>
      </c>
      <c r="I30" s="31" t="s">
        <v>19</v>
      </c>
      <c r="J30" s="32"/>
      <c r="K30" s="87">
        <f>K31</f>
        <v>0</v>
      </c>
      <c r="L30" s="88"/>
      <c r="M30" s="89"/>
      <c r="N30" s="81"/>
      <c r="O30" s="81"/>
      <c r="P30" s="81"/>
      <c r="Q30" s="81"/>
      <c r="R30" s="81"/>
      <c r="S30" s="81"/>
      <c r="T30" s="81"/>
      <c r="U30" s="81"/>
      <c r="V30" s="90"/>
      <c r="W30" s="90"/>
      <c r="X30" s="87">
        <f>X31</f>
        <v>0</v>
      </c>
    </row>
    <row r="31" spans="2:24" ht="30" hidden="1">
      <c r="B31" s="27" t="s">
        <v>98</v>
      </c>
      <c r="C31" s="24">
        <v>1</v>
      </c>
      <c r="D31" s="24">
        <v>4</v>
      </c>
      <c r="E31" s="28" t="s">
        <v>23</v>
      </c>
      <c r="F31" s="29" t="s">
        <v>20</v>
      </c>
      <c r="G31" s="29" t="s">
        <v>95</v>
      </c>
      <c r="H31" s="29" t="s">
        <v>134</v>
      </c>
      <c r="I31" s="31" t="s">
        <v>19</v>
      </c>
      <c r="J31" s="32">
        <v>240</v>
      </c>
      <c r="K31" s="87">
        <v>0</v>
      </c>
      <c r="L31" s="88" t="e">
        <f>SUM(L36,#REF!,#REF!,#REF!,#REF!,#REF!,#REF!)</f>
        <v>#REF!</v>
      </c>
      <c r="M31" s="89" t="e">
        <f>SUM(M36,#REF!,#REF!,#REF!,#REF!,#REF!,#REF!)</f>
        <v>#REF!</v>
      </c>
      <c r="N31" s="81"/>
      <c r="O31" s="81"/>
      <c r="P31" s="81"/>
      <c r="Q31" s="81"/>
      <c r="R31" s="81"/>
      <c r="S31" s="81"/>
      <c r="T31" s="81"/>
      <c r="U31" s="81"/>
      <c r="V31" s="89">
        <v>6136.1</v>
      </c>
      <c r="W31" s="89">
        <v>6306.3</v>
      </c>
      <c r="X31" s="87">
        <v>0</v>
      </c>
    </row>
    <row r="32" spans="2:24" ht="28.5" hidden="1">
      <c r="B32" s="23" t="s">
        <v>142</v>
      </c>
      <c r="C32" s="24">
        <v>1</v>
      </c>
      <c r="D32" s="24">
        <v>7</v>
      </c>
      <c r="E32" s="28"/>
      <c r="F32" s="29"/>
      <c r="G32" s="29"/>
      <c r="H32" s="29"/>
      <c r="I32" s="31"/>
      <c r="J32" s="32"/>
      <c r="K32" s="87">
        <f>K33</f>
        <v>0</v>
      </c>
      <c r="L32" s="88"/>
      <c r="M32" s="89"/>
      <c r="N32" s="81"/>
      <c r="O32" s="81"/>
      <c r="P32" s="81"/>
      <c r="Q32" s="81"/>
      <c r="R32" s="81"/>
      <c r="S32" s="81"/>
      <c r="T32" s="81"/>
      <c r="U32" s="81"/>
      <c r="V32" s="89"/>
      <c r="W32" s="89"/>
      <c r="X32" s="87">
        <f>X33</f>
        <v>0</v>
      </c>
    </row>
    <row r="33" spans="2:24" ht="15" hidden="1">
      <c r="B33" s="27" t="s">
        <v>12</v>
      </c>
      <c r="C33" s="24">
        <v>1</v>
      </c>
      <c r="D33" s="24">
        <v>7</v>
      </c>
      <c r="E33" s="28" t="s">
        <v>34</v>
      </c>
      <c r="F33" s="29" t="s">
        <v>19</v>
      </c>
      <c r="G33" s="29" t="s">
        <v>95</v>
      </c>
      <c r="H33" s="29" t="s">
        <v>13</v>
      </c>
      <c r="I33" s="31" t="s">
        <v>19</v>
      </c>
      <c r="J33" s="32" t="s">
        <v>36</v>
      </c>
      <c r="K33" s="87">
        <f>K34</f>
        <v>0</v>
      </c>
      <c r="L33" s="88">
        <f>SUM(L34)</f>
        <v>0</v>
      </c>
      <c r="M33" s="89">
        <f>SUM(M34)</f>
        <v>0</v>
      </c>
      <c r="N33" s="81"/>
      <c r="O33" s="81"/>
      <c r="P33" s="81"/>
      <c r="Q33" s="81"/>
      <c r="R33" s="81"/>
      <c r="S33" s="81"/>
      <c r="T33" s="81"/>
      <c r="U33" s="81"/>
      <c r="V33" s="89">
        <f>SUM(V34)</f>
        <v>0</v>
      </c>
      <c r="W33" s="89">
        <f>SUM(W34)</f>
        <v>0</v>
      </c>
      <c r="X33" s="87">
        <f>X34</f>
        <v>0</v>
      </c>
    </row>
    <row r="34" spans="2:24" ht="15" hidden="1">
      <c r="B34" s="56" t="s">
        <v>101</v>
      </c>
      <c r="C34" s="24">
        <v>1</v>
      </c>
      <c r="D34" s="24">
        <v>7</v>
      </c>
      <c r="E34" s="28" t="s">
        <v>34</v>
      </c>
      <c r="F34" s="29" t="s">
        <v>14</v>
      </c>
      <c r="G34" s="29" t="s">
        <v>95</v>
      </c>
      <c r="H34" s="29" t="s">
        <v>13</v>
      </c>
      <c r="I34" s="31" t="s">
        <v>19</v>
      </c>
      <c r="J34" s="32" t="s">
        <v>36</v>
      </c>
      <c r="K34" s="87">
        <f>K35</f>
        <v>0</v>
      </c>
      <c r="L34" s="88">
        <f>SUM(L35)</f>
        <v>0</v>
      </c>
      <c r="M34" s="89">
        <f>SUM(M35)</f>
        <v>0</v>
      </c>
      <c r="N34" s="81"/>
      <c r="O34" s="81"/>
      <c r="P34" s="81"/>
      <c r="Q34" s="81"/>
      <c r="R34" s="81"/>
      <c r="S34" s="81"/>
      <c r="T34" s="81"/>
      <c r="U34" s="81"/>
      <c r="V34" s="89">
        <f>SUM(V35)</f>
        <v>0</v>
      </c>
      <c r="W34" s="89">
        <f>SUM(W35)</f>
        <v>0</v>
      </c>
      <c r="X34" s="87">
        <f>X35</f>
        <v>0</v>
      </c>
    </row>
    <row r="35" spans="2:24" ht="30" hidden="1">
      <c r="B35" s="27" t="s">
        <v>141</v>
      </c>
      <c r="C35" s="24">
        <v>1</v>
      </c>
      <c r="D35" s="24">
        <v>7</v>
      </c>
      <c r="E35" s="28" t="s">
        <v>34</v>
      </c>
      <c r="F35" s="29" t="s">
        <v>14</v>
      </c>
      <c r="G35" s="29" t="s">
        <v>95</v>
      </c>
      <c r="H35" s="29" t="s">
        <v>135</v>
      </c>
      <c r="I35" s="31" t="s">
        <v>19</v>
      </c>
      <c r="J35" s="32"/>
      <c r="K35" s="87">
        <f>K36</f>
        <v>0</v>
      </c>
      <c r="L35" s="88"/>
      <c r="M35" s="89"/>
      <c r="N35" s="81"/>
      <c r="O35" s="81"/>
      <c r="P35" s="81"/>
      <c r="Q35" s="81"/>
      <c r="R35" s="81"/>
      <c r="S35" s="81"/>
      <c r="T35" s="81"/>
      <c r="U35" s="81"/>
      <c r="V35" s="89"/>
      <c r="W35" s="89"/>
      <c r="X35" s="87">
        <f>X36</f>
        <v>0</v>
      </c>
    </row>
    <row r="36" spans="2:24" ht="15" hidden="1">
      <c r="B36" s="27" t="s">
        <v>143</v>
      </c>
      <c r="C36" s="24">
        <v>1</v>
      </c>
      <c r="D36" s="24">
        <v>7</v>
      </c>
      <c r="E36" s="28" t="s">
        <v>34</v>
      </c>
      <c r="F36" s="29" t="s">
        <v>14</v>
      </c>
      <c r="G36" s="29" t="s">
        <v>95</v>
      </c>
      <c r="H36" s="29" t="s">
        <v>135</v>
      </c>
      <c r="I36" s="31" t="s">
        <v>19</v>
      </c>
      <c r="J36" s="32">
        <v>880</v>
      </c>
      <c r="K36" s="87">
        <v>0</v>
      </c>
      <c r="L36" s="88"/>
      <c r="M36" s="89"/>
      <c r="N36" s="81"/>
      <c r="O36" s="81"/>
      <c r="P36" s="81"/>
      <c r="Q36" s="81"/>
      <c r="R36" s="81"/>
      <c r="S36" s="81"/>
      <c r="T36" s="81"/>
      <c r="U36" s="81"/>
      <c r="V36" s="89"/>
      <c r="W36" s="89"/>
      <c r="X36" s="87">
        <v>0</v>
      </c>
    </row>
    <row r="37" spans="2:24" ht="15">
      <c r="B37" s="23" t="s">
        <v>45</v>
      </c>
      <c r="C37" s="24">
        <v>1</v>
      </c>
      <c r="D37" s="24">
        <v>11</v>
      </c>
      <c r="E37" s="28"/>
      <c r="F37" s="29"/>
      <c r="G37" s="29"/>
      <c r="H37" s="29"/>
      <c r="I37" s="31"/>
      <c r="J37" s="32"/>
      <c r="K37" s="87">
        <f>K38</f>
        <v>50000</v>
      </c>
      <c r="L37" s="88"/>
      <c r="M37" s="89"/>
      <c r="N37" s="81"/>
      <c r="O37" s="81"/>
      <c r="P37" s="81"/>
      <c r="Q37" s="81"/>
      <c r="R37" s="81"/>
      <c r="S37" s="81"/>
      <c r="T37" s="81"/>
      <c r="U37" s="81"/>
      <c r="V37" s="89"/>
      <c r="W37" s="89"/>
      <c r="X37" s="87">
        <f>X38</f>
        <v>50000</v>
      </c>
    </row>
    <row r="38" spans="2:24" ht="15">
      <c r="B38" s="27" t="s">
        <v>12</v>
      </c>
      <c r="C38" s="24">
        <v>1</v>
      </c>
      <c r="D38" s="24">
        <v>11</v>
      </c>
      <c r="E38" s="28" t="s">
        <v>34</v>
      </c>
      <c r="F38" s="29" t="s">
        <v>19</v>
      </c>
      <c r="G38" s="29" t="s">
        <v>95</v>
      </c>
      <c r="H38" s="29" t="s">
        <v>13</v>
      </c>
      <c r="I38" s="31" t="s">
        <v>19</v>
      </c>
      <c r="J38" s="32" t="s">
        <v>36</v>
      </c>
      <c r="K38" s="87">
        <f>K39</f>
        <v>50000</v>
      </c>
      <c r="L38" s="88">
        <f>SUM(L39)</f>
        <v>3500</v>
      </c>
      <c r="M38" s="89">
        <f>SUM(M39)</f>
        <v>3500</v>
      </c>
      <c r="N38" s="81"/>
      <c r="O38" s="81"/>
      <c r="P38" s="81"/>
      <c r="Q38" s="81"/>
      <c r="R38" s="81"/>
      <c r="S38" s="81"/>
      <c r="T38" s="81"/>
      <c r="U38" s="81"/>
      <c r="V38" s="89">
        <f aca="true" t="shared" si="1" ref="V38:W40">SUM(V39)</f>
        <v>3000</v>
      </c>
      <c r="W38" s="89">
        <f t="shared" si="1"/>
        <v>3000</v>
      </c>
      <c r="X38" s="87">
        <f>X39</f>
        <v>50000</v>
      </c>
    </row>
    <row r="39" spans="2:24" ht="15">
      <c r="B39" s="56" t="s">
        <v>101</v>
      </c>
      <c r="C39" s="24">
        <v>1</v>
      </c>
      <c r="D39" s="24">
        <v>11</v>
      </c>
      <c r="E39" s="28" t="s">
        <v>34</v>
      </c>
      <c r="F39" s="29" t="s">
        <v>14</v>
      </c>
      <c r="G39" s="29" t="s">
        <v>95</v>
      </c>
      <c r="H39" s="29" t="s">
        <v>13</v>
      </c>
      <c r="I39" s="31" t="s">
        <v>19</v>
      </c>
      <c r="J39" s="32" t="s">
        <v>36</v>
      </c>
      <c r="K39" s="87">
        <f>K40</f>
        <v>50000</v>
      </c>
      <c r="L39" s="88">
        <f>SUM(L40)</f>
        <v>3500</v>
      </c>
      <c r="M39" s="89">
        <f>SUM(M40)</f>
        <v>3500</v>
      </c>
      <c r="N39" s="81"/>
      <c r="O39" s="81"/>
      <c r="P39" s="81"/>
      <c r="Q39" s="81"/>
      <c r="R39" s="81"/>
      <c r="S39" s="81"/>
      <c r="T39" s="81"/>
      <c r="U39" s="81"/>
      <c r="V39" s="89">
        <f t="shared" si="1"/>
        <v>3000</v>
      </c>
      <c r="W39" s="89">
        <f t="shared" si="1"/>
        <v>3000</v>
      </c>
      <c r="X39" s="87">
        <f>X40</f>
        <v>50000</v>
      </c>
    </row>
    <row r="40" spans="2:24" ht="44.25" customHeight="1">
      <c r="B40" s="27" t="s">
        <v>76</v>
      </c>
      <c r="C40" s="30">
        <v>1</v>
      </c>
      <c r="D40" s="24">
        <v>11</v>
      </c>
      <c r="E40" s="28" t="s">
        <v>34</v>
      </c>
      <c r="F40" s="29" t="s">
        <v>14</v>
      </c>
      <c r="G40" s="29" t="s">
        <v>95</v>
      </c>
      <c r="H40" s="29" t="s">
        <v>27</v>
      </c>
      <c r="I40" s="31" t="s">
        <v>19</v>
      </c>
      <c r="J40" s="32"/>
      <c r="K40" s="87">
        <f>K41</f>
        <v>50000</v>
      </c>
      <c r="L40" s="88">
        <v>3500</v>
      </c>
      <c r="M40" s="89">
        <v>3500</v>
      </c>
      <c r="N40" s="81"/>
      <c r="O40" s="81"/>
      <c r="P40" s="81"/>
      <c r="Q40" s="81"/>
      <c r="R40" s="81"/>
      <c r="S40" s="81"/>
      <c r="T40" s="81"/>
      <c r="U40" s="81"/>
      <c r="V40" s="90">
        <f t="shared" si="1"/>
        <v>3000</v>
      </c>
      <c r="W40" s="90">
        <f t="shared" si="1"/>
        <v>3000</v>
      </c>
      <c r="X40" s="87">
        <f>X41</f>
        <v>50000</v>
      </c>
    </row>
    <row r="41" spans="2:24" ht="15">
      <c r="B41" s="27" t="s">
        <v>100</v>
      </c>
      <c r="C41" s="30">
        <v>1</v>
      </c>
      <c r="D41" s="24">
        <v>11</v>
      </c>
      <c r="E41" s="28" t="s">
        <v>34</v>
      </c>
      <c r="F41" s="29" t="s">
        <v>14</v>
      </c>
      <c r="G41" s="29" t="s">
        <v>95</v>
      </c>
      <c r="H41" s="29" t="s">
        <v>27</v>
      </c>
      <c r="I41" s="31" t="s">
        <v>19</v>
      </c>
      <c r="J41" s="32">
        <v>870</v>
      </c>
      <c r="K41" s="87">
        <v>50000</v>
      </c>
      <c r="L41" s="88" t="e">
        <f>SUM(#REF!,#REF!,#REF!,K41)</f>
        <v>#REF!</v>
      </c>
      <c r="M41" s="89" t="e">
        <f>SUM(#REF!,#REF!,K41,L41)</f>
        <v>#REF!</v>
      </c>
      <c r="N41" s="81"/>
      <c r="O41" s="81"/>
      <c r="P41" s="81"/>
      <c r="Q41" s="81"/>
      <c r="R41" s="81"/>
      <c r="S41" s="81"/>
      <c r="T41" s="81"/>
      <c r="U41" s="81"/>
      <c r="V41" s="89">
        <v>3000</v>
      </c>
      <c r="W41" s="89">
        <v>3000</v>
      </c>
      <c r="X41" s="87">
        <v>50000</v>
      </c>
    </row>
    <row r="42" spans="2:24" ht="15">
      <c r="B42" s="63" t="s">
        <v>81</v>
      </c>
      <c r="C42" s="24">
        <v>1</v>
      </c>
      <c r="D42" s="24">
        <v>13</v>
      </c>
      <c r="E42" s="28"/>
      <c r="F42" s="29"/>
      <c r="G42" s="29"/>
      <c r="H42" s="29"/>
      <c r="I42" s="29"/>
      <c r="J42" s="34"/>
      <c r="K42" s="87">
        <f>K43+K46</f>
        <v>30000</v>
      </c>
      <c r="L42" s="88"/>
      <c r="M42" s="89"/>
      <c r="N42" s="81"/>
      <c r="O42" s="81"/>
      <c r="P42" s="81"/>
      <c r="Q42" s="81"/>
      <c r="R42" s="81"/>
      <c r="S42" s="81"/>
      <c r="T42" s="81"/>
      <c r="U42" s="81"/>
      <c r="V42" s="90"/>
      <c r="W42" s="90"/>
      <c r="X42" s="87">
        <f>X43+X46</f>
        <v>30000</v>
      </c>
    </row>
    <row r="43" spans="2:24" ht="75">
      <c r="B43" s="58" t="s">
        <v>164</v>
      </c>
      <c r="C43" s="24">
        <v>1</v>
      </c>
      <c r="D43" s="24">
        <v>13</v>
      </c>
      <c r="E43" s="28" t="s">
        <v>165</v>
      </c>
      <c r="F43" s="29" t="s">
        <v>19</v>
      </c>
      <c r="G43" s="29" t="s">
        <v>95</v>
      </c>
      <c r="H43" s="29" t="s">
        <v>13</v>
      </c>
      <c r="I43" s="29" t="s">
        <v>19</v>
      </c>
      <c r="J43" s="34"/>
      <c r="K43" s="87">
        <f>K44</f>
        <v>30000</v>
      </c>
      <c r="L43" s="88"/>
      <c r="M43" s="89"/>
      <c r="N43" s="81"/>
      <c r="O43" s="81"/>
      <c r="P43" s="81"/>
      <c r="Q43" s="81"/>
      <c r="R43" s="81"/>
      <c r="S43" s="81"/>
      <c r="T43" s="81"/>
      <c r="U43" s="81"/>
      <c r="V43" s="90"/>
      <c r="W43" s="90"/>
      <c r="X43" s="87">
        <f>X44</f>
        <v>30000</v>
      </c>
    </row>
    <row r="44" spans="2:24" ht="45">
      <c r="B44" s="58" t="s">
        <v>166</v>
      </c>
      <c r="C44" s="24">
        <v>1</v>
      </c>
      <c r="D44" s="24">
        <v>13</v>
      </c>
      <c r="E44" s="28" t="s">
        <v>165</v>
      </c>
      <c r="F44" s="29" t="s">
        <v>19</v>
      </c>
      <c r="G44" s="29" t="s">
        <v>95</v>
      </c>
      <c r="H44" s="29" t="s">
        <v>167</v>
      </c>
      <c r="I44" s="29" t="s">
        <v>19</v>
      </c>
      <c r="J44" s="34"/>
      <c r="K44" s="87">
        <f>K45</f>
        <v>30000</v>
      </c>
      <c r="L44" s="88"/>
      <c r="M44" s="89"/>
      <c r="N44" s="81"/>
      <c r="O44" s="81"/>
      <c r="P44" s="81"/>
      <c r="Q44" s="81"/>
      <c r="R44" s="81"/>
      <c r="S44" s="81"/>
      <c r="T44" s="81"/>
      <c r="U44" s="81"/>
      <c r="V44" s="90"/>
      <c r="W44" s="90"/>
      <c r="X44" s="87">
        <f>X45</f>
        <v>30000</v>
      </c>
    </row>
    <row r="45" spans="2:24" ht="15">
      <c r="B45" s="58" t="s">
        <v>168</v>
      </c>
      <c r="C45" s="24">
        <v>1</v>
      </c>
      <c r="D45" s="24">
        <v>13</v>
      </c>
      <c r="E45" s="28" t="s">
        <v>165</v>
      </c>
      <c r="F45" s="29" t="s">
        <v>19</v>
      </c>
      <c r="G45" s="29" t="s">
        <v>95</v>
      </c>
      <c r="H45" s="29" t="s">
        <v>167</v>
      </c>
      <c r="I45" s="29" t="s">
        <v>19</v>
      </c>
      <c r="J45" s="34">
        <v>360</v>
      </c>
      <c r="K45" s="87">
        <v>30000</v>
      </c>
      <c r="L45" s="88"/>
      <c r="M45" s="89"/>
      <c r="N45" s="81"/>
      <c r="O45" s="81"/>
      <c r="P45" s="81"/>
      <c r="Q45" s="81"/>
      <c r="R45" s="81"/>
      <c r="S45" s="81"/>
      <c r="T45" s="81"/>
      <c r="U45" s="81"/>
      <c r="V45" s="90"/>
      <c r="W45" s="90"/>
      <c r="X45" s="87">
        <v>30000</v>
      </c>
    </row>
    <row r="46" spans="2:24" ht="15" hidden="1">
      <c r="B46" s="27" t="s">
        <v>12</v>
      </c>
      <c r="C46" s="24">
        <v>1</v>
      </c>
      <c r="D46" s="24">
        <v>13</v>
      </c>
      <c r="E46" s="28" t="s">
        <v>34</v>
      </c>
      <c r="F46" s="29" t="s">
        <v>19</v>
      </c>
      <c r="G46" s="29" t="s">
        <v>95</v>
      </c>
      <c r="H46" s="29" t="s">
        <v>13</v>
      </c>
      <c r="I46" s="31" t="s">
        <v>19</v>
      </c>
      <c r="J46" s="32" t="s">
        <v>36</v>
      </c>
      <c r="K46" s="87">
        <f>K47</f>
        <v>0</v>
      </c>
      <c r="L46" s="88" t="e">
        <f>SUM(L47)</f>
        <v>#REF!</v>
      </c>
      <c r="M46" s="89" t="e">
        <f>SUM(M47)</f>
        <v>#REF!</v>
      </c>
      <c r="N46" s="81"/>
      <c r="O46" s="81"/>
      <c r="P46" s="81"/>
      <c r="Q46" s="81"/>
      <c r="R46" s="81"/>
      <c r="S46" s="81"/>
      <c r="T46" s="81"/>
      <c r="U46" s="81"/>
      <c r="V46" s="89">
        <f>SUM(V47)</f>
        <v>0</v>
      </c>
      <c r="W46" s="89">
        <f>SUM(W47)</f>
        <v>0</v>
      </c>
      <c r="X46" s="87">
        <f>X47</f>
        <v>0</v>
      </c>
    </row>
    <row r="47" spans="2:24" ht="19.5" customHeight="1" hidden="1">
      <c r="B47" s="59" t="s">
        <v>101</v>
      </c>
      <c r="C47" s="24">
        <v>1</v>
      </c>
      <c r="D47" s="24">
        <v>13</v>
      </c>
      <c r="E47" s="28" t="s">
        <v>34</v>
      </c>
      <c r="F47" s="29" t="s">
        <v>14</v>
      </c>
      <c r="G47" s="29" t="s">
        <v>95</v>
      </c>
      <c r="H47" s="29" t="s">
        <v>13</v>
      </c>
      <c r="I47" s="29" t="s">
        <v>19</v>
      </c>
      <c r="J47" s="25" t="s">
        <v>36</v>
      </c>
      <c r="K47" s="87">
        <f>K48+K51+K53</f>
        <v>0</v>
      </c>
      <c r="L47" s="88" t="e">
        <f>SUM(#REF!)</f>
        <v>#REF!</v>
      </c>
      <c r="M47" s="89" t="e">
        <f>SUM(#REF!)</f>
        <v>#REF!</v>
      </c>
      <c r="N47" s="81"/>
      <c r="O47" s="81"/>
      <c r="P47" s="81"/>
      <c r="Q47" s="81"/>
      <c r="R47" s="81"/>
      <c r="S47" s="81"/>
      <c r="T47" s="81"/>
      <c r="U47" s="81"/>
      <c r="V47" s="89"/>
      <c r="W47" s="89"/>
      <c r="X47" s="87">
        <f>X48+X51+X53</f>
        <v>0</v>
      </c>
    </row>
    <row r="48" spans="2:24" ht="46.5" customHeight="1" hidden="1">
      <c r="B48" s="60" t="s">
        <v>102</v>
      </c>
      <c r="C48" s="24">
        <v>1</v>
      </c>
      <c r="D48" s="24">
        <v>13</v>
      </c>
      <c r="E48" s="28" t="s">
        <v>34</v>
      </c>
      <c r="F48" s="29" t="s">
        <v>14</v>
      </c>
      <c r="G48" s="29" t="s">
        <v>95</v>
      </c>
      <c r="H48" s="29" t="s">
        <v>91</v>
      </c>
      <c r="I48" s="29" t="s">
        <v>19</v>
      </c>
      <c r="J48" s="25" t="s">
        <v>36</v>
      </c>
      <c r="K48" s="87">
        <f>K49+K50</f>
        <v>0</v>
      </c>
      <c r="L48" s="88" t="e">
        <f>SUM(#REF!)</f>
        <v>#REF!</v>
      </c>
      <c r="M48" s="89" t="e">
        <f>SUM(#REF!)</f>
        <v>#REF!</v>
      </c>
      <c r="N48" s="81"/>
      <c r="O48" s="81"/>
      <c r="P48" s="81"/>
      <c r="Q48" s="81"/>
      <c r="R48" s="81"/>
      <c r="S48" s="81"/>
      <c r="T48" s="81"/>
      <c r="U48" s="81"/>
      <c r="V48" s="89"/>
      <c r="W48" s="89"/>
      <c r="X48" s="87">
        <f>X49+X50</f>
        <v>0</v>
      </c>
    </row>
    <row r="49" spans="2:24" ht="30" hidden="1">
      <c r="B49" s="27" t="s">
        <v>98</v>
      </c>
      <c r="C49" s="24">
        <v>1</v>
      </c>
      <c r="D49" s="24">
        <v>13</v>
      </c>
      <c r="E49" s="28" t="s">
        <v>34</v>
      </c>
      <c r="F49" s="29" t="s">
        <v>14</v>
      </c>
      <c r="G49" s="29" t="s">
        <v>95</v>
      </c>
      <c r="H49" s="29" t="s">
        <v>91</v>
      </c>
      <c r="I49" s="29" t="s">
        <v>19</v>
      </c>
      <c r="J49" s="25">
        <v>240</v>
      </c>
      <c r="K49" s="87">
        <v>0</v>
      </c>
      <c r="L49" s="88" t="e">
        <f>SUM(L53,#REF!,#REF!,#REF!,#REF!,#REF!,#REF!)</f>
        <v>#REF!</v>
      </c>
      <c r="M49" s="89" t="e">
        <f>SUM(M53,#REF!,#REF!,#REF!,#REF!,#REF!,#REF!)</f>
        <v>#REF!</v>
      </c>
      <c r="N49" s="81"/>
      <c r="O49" s="81"/>
      <c r="P49" s="81"/>
      <c r="Q49" s="81"/>
      <c r="R49" s="81"/>
      <c r="S49" s="81"/>
      <c r="T49" s="81"/>
      <c r="U49" s="81"/>
      <c r="V49" s="89">
        <v>6136.1</v>
      </c>
      <c r="W49" s="89">
        <v>6306.3</v>
      </c>
      <c r="X49" s="87">
        <v>0</v>
      </c>
    </row>
    <row r="50" spans="2:24" ht="15" hidden="1">
      <c r="B50" s="27" t="s">
        <v>99</v>
      </c>
      <c r="C50" s="30">
        <v>1</v>
      </c>
      <c r="D50" s="24">
        <v>13</v>
      </c>
      <c r="E50" s="28" t="s">
        <v>34</v>
      </c>
      <c r="F50" s="29" t="s">
        <v>14</v>
      </c>
      <c r="G50" s="29" t="s">
        <v>95</v>
      </c>
      <c r="H50" s="29" t="s">
        <v>91</v>
      </c>
      <c r="I50" s="31" t="s">
        <v>19</v>
      </c>
      <c r="J50" s="32">
        <v>850</v>
      </c>
      <c r="K50" s="87">
        <v>0</v>
      </c>
      <c r="L50" s="88">
        <v>18459.9</v>
      </c>
      <c r="M50" s="89">
        <v>15337.1</v>
      </c>
      <c r="N50" s="81"/>
      <c r="O50" s="81"/>
      <c r="P50" s="81"/>
      <c r="Q50" s="81"/>
      <c r="R50" s="81"/>
      <c r="S50" s="81"/>
      <c r="T50" s="81"/>
      <c r="U50" s="81"/>
      <c r="V50" s="90">
        <v>80</v>
      </c>
      <c r="W50" s="90">
        <v>40</v>
      </c>
      <c r="X50" s="87">
        <v>0</v>
      </c>
    </row>
    <row r="51" spans="2:24" ht="46.5" customHeight="1" hidden="1">
      <c r="B51" s="60" t="s">
        <v>113</v>
      </c>
      <c r="C51" s="24">
        <v>1</v>
      </c>
      <c r="D51" s="24">
        <v>13</v>
      </c>
      <c r="E51" s="28" t="s">
        <v>34</v>
      </c>
      <c r="F51" s="29" t="s">
        <v>14</v>
      </c>
      <c r="G51" s="29" t="s">
        <v>95</v>
      </c>
      <c r="H51" s="29" t="s">
        <v>114</v>
      </c>
      <c r="I51" s="29" t="s">
        <v>19</v>
      </c>
      <c r="J51" s="25" t="s">
        <v>36</v>
      </c>
      <c r="K51" s="87">
        <f>K52</f>
        <v>0</v>
      </c>
      <c r="L51" s="88" t="e">
        <f>SUM(#REF!)</f>
        <v>#REF!</v>
      </c>
      <c r="M51" s="89" t="e">
        <f>SUM(#REF!)</f>
        <v>#REF!</v>
      </c>
      <c r="N51" s="81"/>
      <c r="O51" s="81"/>
      <c r="P51" s="81"/>
      <c r="Q51" s="81"/>
      <c r="R51" s="81"/>
      <c r="S51" s="81"/>
      <c r="T51" s="81"/>
      <c r="U51" s="81"/>
      <c r="V51" s="89"/>
      <c r="W51" s="89"/>
      <c r="X51" s="87">
        <f>X52</f>
        <v>0</v>
      </c>
    </row>
    <row r="52" spans="2:24" ht="30" hidden="1">
      <c r="B52" s="27" t="s">
        <v>98</v>
      </c>
      <c r="C52" s="24">
        <v>1</v>
      </c>
      <c r="D52" s="24">
        <v>13</v>
      </c>
      <c r="E52" s="28" t="s">
        <v>34</v>
      </c>
      <c r="F52" s="29" t="s">
        <v>14</v>
      </c>
      <c r="G52" s="29" t="s">
        <v>95</v>
      </c>
      <c r="H52" s="29" t="s">
        <v>114</v>
      </c>
      <c r="I52" s="29" t="s">
        <v>19</v>
      </c>
      <c r="J52" s="25">
        <v>240</v>
      </c>
      <c r="K52" s="87">
        <v>0</v>
      </c>
      <c r="L52" s="88" t="e">
        <f>SUM(L55,#REF!,#REF!,#REF!,#REF!,#REF!,#REF!)</f>
        <v>#REF!</v>
      </c>
      <c r="M52" s="89" t="e">
        <f>SUM(M55,#REF!,#REF!,#REF!,#REF!,#REF!,#REF!)</f>
        <v>#REF!</v>
      </c>
      <c r="N52" s="81"/>
      <c r="O52" s="81"/>
      <c r="P52" s="81"/>
      <c r="Q52" s="81"/>
      <c r="R52" s="81"/>
      <c r="S52" s="81"/>
      <c r="T52" s="81"/>
      <c r="U52" s="81"/>
      <c r="V52" s="89">
        <v>6136.1</v>
      </c>
      <c r="W52" s="89">
        <v>6306.3</v>
      </c>
      <c r="X52" s="87">
        <v>0</v>
      </c>
    </row>
    <row r="53" spans="2:24" ht="60" hidden="1">
      <c r="B53" s="60" t="s">
        <v>64</v>
      </c>
      <c r="C53" s="24">
        <v>1</v>
      </c>
      <c r="D53" s="24">
        <v>13</v>
      </c>
      <c r="E53" s="28" t="s">
        <v>34</v>
      </c>
      <c r="F53" s="29" t="s">
        <v>14</v>
      </c>
      <c r="G53" s="29" t="s">
        <v>95</v>
      </c>
      <c r="H53" s="29" t="s">
        <v>65</v>
      </c>
      <c r="I53" s="29" t="s">
        <v>19</v>
      </c>
      <c r="J53" s="25" t="s">
        <v>36</v>
      </c>
      <c r="K53" s="87">
        <f>K54</f>
        <v>0</v>
      </c>
      <c r="L53" s="88" t="e">
        <f>SUM(#REF!)</f>
        <v>#REF!</v>
      </c>
      <c r="M53" s="89" t="e">
        <f>SUM(#REF!)</f>
        <v>#REF!</v>
      </c>
      <c r="N53" s="81"/>
      <c r="O53" s="81"/>
      <c r="P53" s="81"/>
      <c r="Q53" s="81"/>
      <c r="R53" s="81"/>
      <c r="S53" s="81"/>
      <c r="T53" s="81"/>
      <c r="U53" s="81"/>
      <c r="V53" s="89"/>
      <c r="W53" s="89"/>
      <c r="X53" s="87">
        <f>X54</f>
        <v>0</v>
      </c>
    </row>
    <row r="54" spans="2:24" ht="15" hidden="1">
      <c r="B54" s="58" t="s">
        <v>154</v>
      </c>
      <c r="C54" s="24">
        <v>1</v>
      </c>
      <c r="D54" s="24">
        <v>13</v>
      </c>
      <c r="E54" s="28" t="s">
        <v>34</v>
      </c>
      <c r="F54" s="29" t="s">
        <v>14</v>
      </c>
      <c r="G54" s="29" t="s">
        <v>95</v>
      </c>
      <c r="H54" s="29" t="s">
        <v>65</v>
      </c>
      <c r="I54" s="31" t="s">
        <v>19</v>
      </c>
      <c r="J54" s="32">
        <v>520</v>
      </c>
      <c r="K54" s="87">
        <v>0</v>
      </c>
      <c r="L54" s="88" t="e">
        <f>SUM(#REF!)</f>
        <v>#REF!</v>
      </c>
      <c r="M54" s="89" t="e">
        <f>SUM(#REF!)</f>
        <v>#REF!</v>
      </c>
      <c r="N54" s="81"/>
      <c r="O54" s="81"/>
      <c r="P54" s="81"/>
      <c r="Q54" s="81"/>
      <c r="R54" s="81"/>
      <c r="S54" s="81"/>
      <c r="T54" s="81"/>
      <c r="U54" s="81"/>
      <c r="V54" s="89"/>
      <c r="W54" s="89"/>
      <c r="X54" s="87">
        <v>0</v>
      </c>
    </row>
    <row r="55" spans="2:24" ht="18.75">
      <c r="B55" s="35" t="s">
        <v>46</v>
      </c>
      <c r="C55" s="36">
        <v>2</v>
      </c>
      <c r="D55" s="24" t="s">
        <v>36</v>
      </c>
      <c r="E55" s="28" t="s">
        <v>36</v>
      </c>
      <c r="F55" s="29" t="s">
        <v>36</v>
      </c>
      <c r="G55" s="29"/>
      <c r="H55" s="29" t="s">
        <v>36</v>
      </c>
      <c r="I55" s="31"/>
      <c r="J55" s="32" t="s">
        <v>36</v>
      </c>
      <c r="K55" s="91">
        <f>K56</f>
        <v>252200.03</v>
      </c>
      <c r="L55" s="92" t="e">
        <f>SUM(L56)</f>
        <v>#REF!</v>
      </c>
      <c r="M55" s="93" t="e">
        <f>SUM(M56)</f>
        <v>#REF!</v>
      </c>
      <c r="N55" s="81"/>
      <c r="O55" s="81"/>
      <c r="P55" s="81"/>
      <c r="Q55" s="81"/>
      <c r="R55" s="81"/>
      <c r="S55" s="81"/>
      <c r="T55" s="81"/>
      <c r="U55" s="81"/>
      <c r="V55" s="94" t="e">
        <f aca="true" t="shared" si="2" ref="V55:W58">SUM(V56)</f>
        <v>#REF!</v>
      </c>
      <c r="W55" s="94" t="e">
        <f t="shared" si="2"/>
        <v>#REF!</v>
      </c>
      <c r="X55" s="91">
        <f>X56</f>
        <v>260477.77</v>
      </c>
    </row>
    <row r="56" spans="2:24" ht="28.5">
      <c r="B56" s="23" t="s">
        <v>47</v>
      </c>
      <c r="C56" s="24">
        <v>2</v>
      </c>
      <c r="D56" s="24">
        <v>3</v>
      </c>
      <c r="E56" s="28" t="s">
        <v>36</v>
      </c>
      <c r="F56" s="29" t="s">
        <v>36</v>
      </c>
      <c r="G56" s="29"/>
      <c r="H56" s="29" t="s">
        <v>36</v>
      </c>
      <c r="I56" s="31"/>
      <c r="J56" s="32" t="s">
        <v>36</v>
      </c>
      <c r="K56" s="87">
        <f>K57</f>
        <v>252200.03</v>
      </c>
      <c r="L56" s="88" t="e">
        <f>SUM(#REF!)</f>
        <v>#REF!</v>
      </c>
      <c r="M56" s="95" t="e">
        <f>SUM(#REF!)</f>
        <v>#REF!</v>
      </c>
      <c r="N56" s="81"/>
      <c r="O56" s="81"/>
      <c r="P56" s="81"/>
      <c r="Q56" s="81"/>
      <c r="R56" s="81"/>
      <c r="S56" s="81"/>
      <c r="T56" s="81"/>
      <c r="U56" s="81"/>
      <c r="V56" s="89" t="e">
        <f t="shared" si="2"/>
        <v>#REF!</v>
      </c>
      <c r="W56" s="89" t="e">
        <f t="shared" si="2"/>
        <v>#REF!</v>
      </c>
      <c r="X56" s="87">
        <f>X57</f>
        <v>260477.77</v>
      </c>
    </row>
    <row r="57" spans="2:24" ht="15">
      <c r="B57" s="56" t="s">
        <v>61</v>
      </c>
      <c r="C57" s="24">
        <v>2</v>
      </c>
      <c r="D57" s="24">
        <v>3</v>
      </c>
      <c r="E57" s="28" t="s">
        <v>62</v>
      </c>
      <c r="F57" s="29" t="s">
        <v>19</v>
      </c>
      <c r="G57" s="29" t="s">
        <v>95</v>
      </c>
      <c r="H57" s="29" t="s">
        <v>13</v>
      </c>
      <c r="I57" s="31" t="s">
        <v>19</v>
      </c>
      <c r="J57" s="32" t="s">
        <v>36</v>
      </c>
      <c r="K57" s="87">
        <f>K58</f>
        <v>252200.03</v>
      </c>
      <c r="L57" s="88">
        <f>SUM(L58)</f>
        <v>682.7</v>
      </c>
      <c r="M57" s="95">
        <f>SUM(M58)</f>
        <v>684.1</v>
      </c>
      <c r="N57" s="81"/>
      <c r="O57" s="81"/>
      <c r="P57" s="81"/>
      <c r="Q57" s="81"/>
      <c r="R57" s="81"/>
      <c r="S57" s="81"/>
      <c r="T57" s="81"/>
      <c r="U57" s="81"/>
      <c r="V57" s="89" t="e">
        <f>SUM(#REF!)</f>
        <v>#REF!</v>
      </c>
      <c r="W57" s="89" t="e">
        <f>SUM(#REF!)</f>
        <v>#REF!</v>
      </c>
      <c r="X57" s="87">
        <f>X58</f>
        <v>260477.77</v>
      </c>
    </row>
    <row r="58" spans="2:24" ht="75">
      <c r="B58" s="57" t="s">
        <v>28</v>
      </c>
      <c r="C58" s="30">
        <v>2</v>
      </c>
      <c r="D58" s="24">
        <v>3</v>
      </c>
      <c r="E58" s="28" t="s">
        <v>62</v>
      </c>
      <c r="F58" s="29" t="s">
        <v>20</v>
      </c>
      <c r="G58" s="29" t="s">
        <v>95</v>
      </c>
      <c r="H58" s="29" t="s">
        <v>29</v>
      </c>
      <c r="I58" s="31" t="s">
        <v>19</v>
      </c>
      <c r="J58" s="32"/>
      <c r="K58" s="87">
        <f>K59+K60</f>
        <v>252200.03</v>
      </c>
      <c r="L58" s="88">
        <f>SUM(L59)</f>
        <v>682.7</v>
      </c>
      <c r="M58" s="95">
        <f>SUM(M59)</f>
        <v>684.1</v>
      </c>
      <c r="N58" s="81"/>
      <c r="O58" s="81"/>
      <c r="P58" s="81"/>
      <c r="Q58" s="81"/>
      <c r="R58" s="81"/>
      <c r="S58" s="81"/>
      <c r="T58" s="81"/>
      <c r="U58" s="81"/>
      <c r="V58" s="89">
        <f t="shared" si="2"/>
        <v>681.5</v>
      </c>
      <c r="W58" s="89">
        <f t="shared" si="2"/>
        <v>681.5</v>
      </c>
      <c r="X58" s="87">
        <f>X59+X60</f>
        <v>260477.77</v>
      </c>
    </row>
    <row r="59" spans="2:24" ht="30">
      <c r="B59" s="27" t="s">
        <v>97</v>
      </c>
      <c r="C59" s="30">
        <v>2</v>
      </c>
      <c r="D59" s="24">
        <v>3</v>
      </c>
      <c r="E59" s="28" t="s">
        <v>62</v>
      </c>
      <c r="F59" s="29" t="s">
        <v>20</v>
      </c>
      <c r="G59" s="29" t="s">
        <v>95</v>
      </c>
      <c r="H59" s="29" t="s">
        <v>29</v>
      </c>
      <c r="I59" s="31" t="s">
        <v>19</v>
      </c>
      <c r="J59" s="32">
        <v>120</v>
      </c>
      <c r="K59" s="87">
        <v>252200.03</v>
      </c>
      <c r="L59" s="88">
        <v>682.7</v>
      </c>
      <c r="M59" s="89">
        <v>684.1</v>
      </c>
      <c r="N59" s="81"/>
      <c r="O59" s="81"/>
      <c r="P59" s="81"/>
      <c r="Q59" s="81"/>
      <c r="R59" s="81"/>
      <c r="S59" s="81"/>
      <c r="T59" s="81"/>
      <c r="U59" s="81"/>
      <c r="V59" s="89">
        <v>681.5</v>
      </c>
      <c r="W59" s="89">
        <v>681.5</v>
      </c>
      <c r="X59" s="87">
        <v>260477.77</v>
      </c>
    </row>
    <row r="60" spans="2:24" ht="30" hidden="1">
      <c r="B60" s="27" t="s">
        <v>98</v>
      </c>
      <c r="C60" s="30">
        <v>2</v>
      </c>
      <c r="D60" s="24">
        <v>3</v>
      </c>
      <c r="E60" s="28" t="s">
        <v>62</v>
      </c>
      <c r="F60" s="29" t="s">
        <v>20</v>
      </c>
      <c r="G60" s="29" t="s">
        <v>95</v>
      </c>
      <c r="H60" s="29" t="s">
        <v>29</v>
      </c>
      <c r="I60" s="31" t="s">
        <v>19</v>
      </c>
      <c r="J60" s="64">
        <v>240</v>
      </c>
      <c r="K60" s="87">
        <v>0</v>
      </c>
      <c r="L60" s="88"/>
      <c r="M60" s="89"/>
      <c r="N60" s="81"/>
      <c r="O60" s="81"/>
      <c r="P60" s="81"/>
      <c r="Q60" s="81"/>
      <c r="R60" s="81"/>
      <c r="S60" s="81"/>
      <c r="T60" s="81"/>
      <c r="U60" s="81"/>
      <c r="V60" s="89"/>
      <c r="W60" s="89"/>
      <c r="X60" s="87">
        <v>0</v>
      </c>
    </row>
    <row r="61" spans="2:24" ht="37.5">
      <c r="B61" s="35" t="s">
        <v>48</v>
      </c>
      <c r="C61" s="36">
        <v>3</v>
      </c>
      <c r="D61" s="24"/>
      <c r="E61" s="28"/>
      <c r="F61" s="29"/>
      <c r="G61" s="29"/>
      <c r="H61" s="29"/>
      <c r="I61" s="29"/>
      <c r="J61" s="25"/>
      <c r="K61" s="91">
        <f>K62+K67</f>
        <v>120000</v>
      </c>
      <c r="L61" s="92" t="e">
        <f>SUM(#REF!,L62)</f>
        <v>#REF!</v>
      </c>
      <c r="M61" s="94" t="e">
        <f>SUM(#REF!,M62)</f>
        <v>#REF!</v>
      </c>
      <c r="N61" s="81"/>
      <c r="O61" s="81"/>
      <c r="P61" s="81"/>
      <c r="Q61" s="81"/>
      <c r="R61" s="81"/>
      <c r="S61" s="81"/>
      <c r="T61" s="81"/>
      <c r="U61" s="81"/>
      <c r="V61" s="94" t="e">
        <f>SUM(#REF!,V62)</f>
        <v>#REF!</v>
      </c>
      <c r="W61" s="94" t="e">
        <f>SUM(#REF!,W62)</f>
        <v>#REF!</v>
      </c>
      <c r="X61" s="91">
        <f>X62+X67</f>
        <v>100000</v>
      </c>
    </row>
    <row r="62" spans="2:24" ht="57" hidden="1">
      <c r="B62" s="23" t="s">
        <v>49</v>
      </c>
      <c r="C62" s="24">
        <v>3</v>
      </c>
      <c r="D62" s="24">
        <v>9</v>
      </c>
      <c r="E62" s="28"/>
      <c r="F62" s="29"/>
      <c r="G62" s="29"/>
      <c r="H62" s="29"/>
      <c r="I62" s="29"/>
      <c r="J62" s="25"/>
      <c r="K62" s="87">
        <f>K63</f>
        <v>0</v>
      </c>
      <c r="L62" s="88" t="e">
        <f>SUM(#REF!,#REF!,L65)</f>
        <v>#REF!</v>
      </c>
      <c r="M62" s="89" t="e">
        <f>SUM(#REF!,#REF!,M65)</f>
        <v>#REF!</v>
      </c>
      <c r="N62" s="81"/>
      <c r="O62" s="81"/>
      <c r="P62" s="81"/>
      <c r="Q62" s="81"/>
      <c r="R62" s="81"/>
      <c r="S62" s="81"/>
      <c r="T62" s="81"/>
      <c r="U62" s="81"/>
      <c r="V62" s="90">
        <f aca="true" t="shared" si="3" ref="V62:W64">SUM(V63)</f>
        <v>211.1</v>
      </c>
      <c r="W62" s="90">
        <f t="shared" si="3"/>
        <v>185.1</v>
      </c>
      <c r="X62" s="87">
        <f>X63</f>
        <v>0</v>
      </c>
    </row>
    <row r="63" spans="2:24" ht="15" hidden="1">
      <c r="B63" s="56" t="s">
        <v>12</v>
      </c>
      <c r="C63" s="24">
        <v>3</v>
      </c>
      <c r="D63" s="24">
        <v>9</v>
      </c>
      <c r="E63" s="28" t="s">
        <v>34</v>
      </c>
      <c r="F63" s="29" t="s">
        <v>19</v>
      </c>
      <c r="G63" s="29" t="s">
        <v>95</v>
      </c>
      <c r="H63" s="29" t="s">
        <v>13</v>
      </c>
      <c r="I63" s="29" t="s">
        <v>19</v>
      </c>
      <c r="J63" s="25"/>
      <c r="K63" s="87">
        <f>K64</f>
        <v>0</v>
      </c>
      <c r="L63" s="88"/>
      <c r="M63" s="95"/>
      <c r="N63" s="81"/>
      <c r="O63" s="81"/>
      <c r="P63" s="81"/>
      <c r="Q63" s="81"/>
      <c r="R63" s="81"/>
      <c r="S63" s="81"/>
      <c r="T63" s="81"/>
      <c r="U63" s="81"/>
      <c r="V63" s="96">
        <f t="shared" si="3"/>
        <v>211.1</v>
      </c>
      <c r="W63" s="96">
        <f t="shared" si="3"/>
        <v>185.1</v>
      </c>
      <c r="X63" s="87">
        <f>X64</f>
        <v>0</v>
      </c>
    </row>
    <row r="64" spans="2:24" ht="15" hidden="1">
      <c r="B64" s="56" t="s">
        <v>101</v>
      </c>
      <c r="C64" s="30">
        <v>3</v>
      </c>
      <c r="D64" s="24">
        <v>9</v>
      </c>
      <c r="E64" s="28" t="s">
        <v>34</v>
      </c>
      <c r="F64" s="29" t="s">
        <v>14</v>
      </c>
      <c r="G64" s="29" t="s">
        <v>95</v>
      </c>
      <c r="H64" s="29" t="s">
        <v>13</v>
      </c>
      <c r="I64" s="31" t="s">
        <v>19</v>
      </c>
      <c r="J64" s="32"/>
      <c r="K64" s="87">
        <f>K65</f>
        <v>0</v>
      </c>
      <c r="L64" s="88"/>
      <c r="M64" s="95"/>
      <c r="N64" s="81"/>
      <c r="O64" s="81"/>
      <c r="P64" s="81"/>
      <c r="Q64" s="81"/>
      <c r="R64" s="81"/>
      <c r="S64" s="81"/>
      <c r="T64" s="81"/>
      <c r="U64" s="81"/>
      <c r="V64" s="96">
        <f t="shared" si="3"/>
        <v>211.1</v>
      </c>
      <c r="W64" s="96">
        <f t="shared" si="3"/>
        <v>185.1</v>
      </c>
      <c r="X64" s="87">
        <f>X65</f>
        <v>0</v>
      </c>
    </row>
    <row r="65" spans="2:24" ht="45" hidden="1">
      <c r="B65" s="27" t="s">
        <v>103</v>
      </c>
      <c r="C65" s="30">
        <v>3</v>
      </c>
      <c r="D65" s="24">
        <v>9</v>
      </c>
      <c r="E65" s="28" t="s">
        <v>34</v>
      </c>
      <c r="F65" s="29" t="s">
        <v>14</v>
      </c>
      <c r="G65" s="29" t="s">
        <v>95</v>
      </c>
      <c r="H65" s="29" t="s">
        <v>104</v>
      </c>
      <c r="I65" s="31" t="s">
        <v>19</v>
      </c>
      <c r="J65" s="32"/>
      <c r="K65" s="87">
        <f>K66</f>
        <v>0</v>
      </c>
      <c r="L65" s="88" t="e">
        <f>SUM(#REF!,L66,#REF!,#REF!)</f>
        <v>#REF!</v>
      </c>
      <c r="M65" s="89" t="e">
        <f>SUM(#REF!,M66,#REF!,#REF!)</f>
        <v>#REF!</v>
      </c>
      <c r="N65" s="81"/>
      <c r="O65" s="81"/>
      <c r="P65" s="81"/>
      <c r="Q65" s="81"/>
      <c r="R65" s="81"/>
      <c r="S65" s="81"/>
      <c r="T65" s="81"/>
      <c r="U65" s="81"/>
      <c r="V65" s="89">
        <f>SUM(V66:V66)</f>
        <v>211.1</v>
      </c>
      <c r="W65" s="89">
        <f>SUM(W66:W66)</f>
        <v>185.1</v>
      </c>
      <c r="X65" s="87">
        <f>X66</f>
        <v>0</v>
      </c>
    </row>
    <row r="66" spans="2:24" ht="30" hidden="1">
      <c r="B66" s="33" t="s">
        <v>98</v>
      </c>
      <c r="C66" s="30">
        <v>3</v>
      </c>
      <c r="D66" s="24">
        <v>9</v>
      </c>
      <c r="E66" s="28" t="s">
        <v>34</v>
      </c>
      <c r="F66" s="29" t="s">
        <v>14</v>
      </c>
      <c r="G66" s="29" t="s">
        <v>95</v>
      </c>
      <c r="H66" s="29" t="s">
        <v>104</v>
      </c>
      <c r="I66" s="31" t="s">
        <v>19</v>
      </c>
      <c r="J66" s="32">
        <v>240</v>
      </c>
      <c r="K66" s="87">
        <v>0</v>
      </c>
      <c r="L66" s="88">
        <v>2</v>
      </c>
      <c r="M66" s="89">
        <v>2</v>
      </c>
      <c r="N66" s="81"/>
      <c r="O66" s="81"/>
      <c r="P66" s="81"/>
      <c r="Q66" s="81"/>
      <c r="R66" s="81"/>
      <c r="S66" s="81"/>
      <c r="T66" s="81"/>
      <c r="U66" s="81"/>
      <c r="V66" s="89">
        <v>211.1</v>
      </c>
      <c r="W66" s="89">
        <v>185.1</v>
      </c>
      <c r="X66" s="87">
        <v>0</v>
      </c>
    </row>
    <row r="67" spans="2:24" ht="15">
      <c r="B67" s="23" t="s">
        <v>66</v>
      </c>
      <c r="C67" s="24">
        <v>3</v>
      </c>
      <c r="D67" s="24">
        <v>10</v>
      </c>
      <c r="E67" s="28"/>
      <c r="F67" s="29"/>
      <c r="G67" s="29"/>
      <c r="H67" s="29"/>
      <c r="I67" s="31"/>
      <c r="J67" s="32"/>
      <c r="K67" s="87">
        <f>K68+K73</f>
        <v>120000</v>
      </c>
      <c r="L67" s="88"/>
      <c r="M67" s="89"/>
      <c r="N67" s="81"/>
      <c r="O67" s="81"/>
      <c r="P67" s="81"/>
      <c r="Q67" s="81"/>
      <c r="R67" s="81"/>
      <c r="S67" s="81"/>
      <c r="T67" s="81"/>
      <c r="U67" s="81"/>
      <c r="V67" s="89"/>
      <c r="W67" s="89"/>
      <c r="X67" s="87">
        <f>X68+X73</f>
        <v>100000</v>
      </c>
    </row>
    <row r="68" spans="2:24" ht="60">
      <c r="B68" s="56" t="s">
        <v>184</v>
      </c>
      <c r="C68" s="24">
        <v>3</v>
      </c>
      <c r="D68" s="24">
        <v>10</v>
      </c>
      <c r="E68" s="28" t="s">
        <v>149</v>
      </c>
      <c r="F68" s="29" t="s">
        <v>19</v>
      </c>
      <c r="G68" s="29" t="s">
        <v>19</v>
      </c>
      <c r="H68" s="29" t="s">
        <v>13</v>
      </c>
      <c r="I68" s="31" t="s">
        <v>19</v>
      </c>
      <c r="J68" s="32"/>
      <c r="K68" s="87">
        <f>K69+K71</f>
        <v>120000</v>
      </c>
      <c r="L68" s="88"/>
      <c r="M68" s="89"/>
      <c r="N68" s="81"/>
      <c r="O68" s="81"/>
      <c r="P68" s="81"/>
      <c r="Q68" s="81"/>
      <c r="R68" s="81"/>
      <c r="S68" s="81"/>
      <c r="T68" s="81"/>
      <c r="U68" s="81"/>
      <c r="V68" s="89"/>
      <c r="W68" s="89"/>
      <c r="X68" s="87">
        <f>X69+X71</f>
        <v>100000</v>
      </c>
    </row>
    <row r="69" spans="2:24" ht="45">
      <c r="B69" s="27" t="s">
        <v>150</v>
      </c>
      <c r="C69" s="30">
        <v>3</v>
      </c>
      <c r="D69" s="24">
        <v>10</v>
      </c>
      <c r="E69" s="28" t="s">
        <v>149</v>
      </c>
      <c r="F69" s="29" t="s">
        <v>19</v>
      </c>
      <c r="G69" s="29" t="s">
        <v>95</v>
      </c>
      <c r="H69" s="29" t="s">
        <v>151</v>
      </c>
      <c r="I69" s="31" t="s">
        <v>19</v>
      </c>
      <c r="J69" s="32"/>
      <c r="K69" s="87">
        <f>K70</f>
        <v>115000</v>
      </c>
      <c r="L69" s="88"/>
      <c r="M69" s="89"/>
      <c r="N69" s="81"/>
      <c r="O69" s="81"/>
      <c r="P69" s="81"/>
      <c r="Q69" s="81"/>
      <c r="R69" s="81"/>
      <c r="S69" s="81"/>
      <c r="T69" s="81"/>
      <c r="U69" s="81"/>
      <c r="V69" s="89"/>
      <c r="W69" s="89"/>
      <c r="X69" s="87">
        <f>X70</f>
        <v>100000</v>
      </c>
    </row>
    <row r="70" spans="2:24" ht="30">
      <c r="B70" s="33" t="s">
        <v>98</v>
      </c>
      <c r="C70" s="30">
        <v>3</v>
      </c>
      <c r="D70" s="24">
        <v>10</v>
      </c>
      <c r="E70" s="28" t="s">
        <v>149</v>
      </c>
      <c r="F70" s="29" t="s">
        <v>19</v>
      </c>
      <c r="G70" s="29" t="s">
        <v>95</v>
      </c>
      <c r="H70" s="29" t="s">
        <v>151</v>
      </c>
      <c r="I70" s="31" t="s">
        <v>19</v>
      </c>
      <c r="J70" s="32">
        <v>240</v>
      </c>
      <c r="K70" s="97">
        <v>115000</v>
      </c>
      <c r="L70" s="88"/>
      <c r="M70" s="89"/>
      <c r="N70" s="81"/>
      <c r="O70" s="81"/>
      <c r="P70" s="81"/>
      <c r="Q70" s="81"/>
      <c r="R70" s="81"/>
      <c r="S70" s="81"/>
      <c r="T70" s="81"/>
      <c r="U70" s="81"/>
      <c r="V70" s="89"/>
      <c r="W70" s="89"/>
      <c r="X70" s="97">
        <v>100000</v>
      </c>
    </row>
    <row r="71" spans="2:24" ht="33.75" customHeight="1">
      <c r="B71" s="27" t="s">
        <v>152</v>
      </c>
      <c r="C71" s="30">
        <v>3</v>
      </c>
      <c r="D71" s="24">
        <v>10</v>
      </c>
      <c r="E71" s="28" t="s">
        <v>149</v>
      </c>
      <c r="F71" s="29" t="s">
        <v>19</v>
      </c>
      <c r="G71" s="29" t="s">
        <v>95</v>
      </c>
      <c r="H71" s="29" t="s">
        <v>153</v>
      </c>
      <c r="I71" s="31" t="s">
        <v>19</v>
      </c>
      <c r="J71" s="32"/>
      <c r="K71" s="87">
        <f>K72</f>
        <v>5000</v>
      </c>
      <c r="L71" s="88"/>
      <c r="M71" s="89"/>
      <c r="N71" s="81"/>
      <c r="O71" s="81"/>
      <c r="P71" s="81"/>
      <c r="Q71" s="81"/>
      <c r="R71" s="81"/>
      <c r="S71" s="81"/>
      <c r="T71" s="81"/>
      <c r="U71" s="81"/>
      <c r="V71" s="89"/>
      <c r="W71" s="89"/>
      <c r="X71" s="87">
        <f>X72</f>
        <v>0</v>
      </c>
    </row>
    <row r="72" spans="2:24" ht="30">
      <c r="B72" s="33" t="s">
        <v>98</v>
      </c>
      <c r="C72" s="30">
        <v>3</v>
      </c>
      <c r="D72" s="24">
        <v>10</v>
      </c>
      <c r="E72" s="28" t="s">
        <v>149</v>
      </c>
      <c r="F72" s="29" t="s">
        <v>19</v>
      </c>
      <c r="G72" s="29" t="s">
        <v>95</v>
      </c>
      <c r="H72" s="29" t="s">
        <v>153</v>
      </c>
      <c r="I72" s="31" t="s">
        <v>19</v>
      </c>
      <c r="J72" s="32">
        <v>240</v>
      </c>
      <c r="K72" s="97">
        <v>5000</v>
      </c>
      <c r="L72" s="88"/>
      <c r="M72" s="89"/>
      <c r="N72" s="81"/>
      <c r="O72" s="81"/>
      <c r="P72" s="81"/>
      <c r="Q72" s="81"/>
      <c r="R72" s="81"/>
      <c r="S72" s="81"/>
      <c r="T72" s="81"/>
      <c r="U72" s="81"/>
      <c r="V72" s="89"/>
      <c r="W72" s="89"/>
      <c r="X72" s="97">
        <v>0</v>
      </c>
    </row>
    <row r="73" spans="2:24" ht="15">
      <c r="B73" s="56" t="s">
        <v>12</v>
      </c>
      <c r="C73" s="24">
        <v>3</v>
      </c>
      <c r="D73" s="24">
        <v>10</v>
      </c>
      <c r="E73" s="28" t="s">
        <v>34</v>
      </c>
      <c r="F73" s="29" t="s">
        <v>19</v>
      </c>
      <c r="G73" s="29" t="s">
        <v>95</v>
      </c>
      <c r="H73" s="29" t="s">
        <v>13</v>
      </c>
      <c r="I73" s="29" t="s">
        <v>19</v>
      </c>
      <c r="J73" s="25"/>
      <c r="K73" s="87">
        <f>K74</f>
        <v>0</v>
      </c>
      <c r="L73" s="88"/>
      <c r="M73" s="95"/>
      <c r="N73" s="81"/>
      <c r="O73" s="81"/>
      <c r="P73" s="81"/>
      <c r="Q73" s="81"/>
      <c r="R73" s="81"/>
      <c r="S73" s="81"/>
      <c r="T73" s="81"/>
      <c r="U73" s="81"/>
      <c r="V73" s="96">
        <f>SUM(V75)</f>
        <v>0</v>
      </c>
      <c r="W73" s="96">
        <f>SUM(W75)</f>
        <v>0</v>
      </c>
      <c r="X73" s="87">
        <f>X74</f>
        <v>0</v>
      </c>
    </row>
    <row r="74" spans="2:24" ht="15">
      <c r="B74" s="56" t="s">
        <v>101</v>
      </c>
      <c r="C74" s="30">
        <v>3</v>
      </c>
      <c r="D74" s="24">
        <v>10</v>
      </c>
      <c r="E74" s="28" t="s">
        <v>34</v>
      </c>
      <c r="F74" s="29" t="s">
        <v>14</v>
      </c>
      <c r="G74" s="29" t="s">
        <v>95</v>
      </c>
      <c r="H74" s="29" t="s">
        <v>13</v>
      </c>
      <c r="I74" s="31" t="s">
        <v>19</v>
      </c>
      <c r="J74" s="32"/>
      <c r="K74" s="87">
        <f>K75</f>
        <v>0</v>
      </c>
      <c r="L74" s="88"/>
      <c r="M74" s="95"/>
      <c r="N74" s="81"/>
      <c r="O74" s="81"/>
      <c r="P74" s="81"/>
      <c r="Q74" s="81"/>
      <c r="R74" s="81"/>
      <c r="S74" s="81"/>
      <c r="T74" s="81"/>
      <c r="U74" s="81"/>
      <c r="V74" s="96">
        <f>SUM(V75)</f>
        <v>0</v>
      </c>
      <c r="W74" s="96">
        <f>SUM(W75)</f>
        <v>0</v>
      </c>
      <c r="X74" s="87">
        <f>X75</f>
        <v>0</v>
      </c>
    </row>
    <row r="75" spans="2:24" ht="45" hidden="1">
      <c r="B75" s="56" t="s">
        <v>146</v>
      </c>
      <c r="C75" s="24">
        <v>3</v>
      </c>
      <c r="D75" s="24">
        <v>10</v>
      </c>
      <c r="E75" s="28" t="s">
        <v>34</v>
      </c>
      <c r="F75" s="29" t="s">
        <v>14</v>
      </c>
      <c r="G75" s="29" t="s">
        <v>95</v>
      </c>
      <c r="H75" s="29" t="s">
        <v>136</v>
      </c>
      <c r="I75" s="31" t="s">
        <v>19</v>
      </c>
      <c r="J75" s="32"/>
      <c r="K75" s="87">
        <f>K76</f>
        <v>0</v>
      </c>
      <c r="L75" s="88"/>
      <c r="M75" s="89"/>
      <c r="N75" s="81"/>
      <c r="O75" s="81"/>
      <c r="P75" s="81"/>
      <c r="Q75" s="81"/>
      <c r="R75" s="81"/>
      <c r="S75" s="81"/>
      <c r="T75" s="81"/>
      <c r="U75" s="81"/>
      <c r="V75" s="89"/>
      <c r="W75" s="89"/>
      <c r="X75" s="87">
        <f>X76</f>
        <v>0</v>
      </c>
    </row>
    <row r="76" spans="2:24" ht="30" hidden="1">
      <c r="B76" s="33" t="s">
        <v>98</v>
      </c>
      <c r="C76" s="30">
        <v>3</v>
      </c>
      <c r="D76" s="24">
        <v>10</v>
      </c>
      <c r="E76" s="28" t="s">
        <v>34</v>
      </c>
      <c r="F76" s="29" t="s">
        <v>14</v>
      </c>
      <c r="G76" s="29" t="s">
        <v>95</v>
      </c>
      <c r="H76" s="29" t="s">
        <v>136</v>
      </c>
      <c r="I76" s="31" t="s">
        <v>19</v>
      </c>
      <c r="J76" s="32">
        <v>240</v>
      </c>
      <c r="K76" s="97">
        <v>0</v>
      </c>
      <c r="L76" s="88"/>
      <c r="M76" s="89"/>
      <c r="N76" s="81"/>
      <c r="O76" s="81"/>
      <c r="P76" s="81"/>
      <c r="Q76" s="81"/>
      <c r="R76" s="81"/>
      <c r="S76" s="81"/>
      <c r="T76" s="81"/>
      <c r="U76" s="81"/>
      <c r="V76" s="89"/>
      <c r="W76" s="89"/>
      <c r="X76" s="97">
        <v>0</v>
      </c>
    </row>
    <row r="77" spans="2:24" ht="18.75">
      <c r="B77" s="35" t="s">
        <v>50</v>
      </c>
      <c r="C77" s="36">
        <v>4</v>
      </c>
      <c r="D77" s="24" t="s">
        <v>36</v>
      </c>
      <c r="E77" s="28" t="s">
        <v>36</v>
      </c>
      <c r="F77" s="29" t="s">
        <v>36</v>
      </c>
      <c r="G77" s="29"/>
      <c r="H77" s="29" t="s">
        <v>36</v>
      </c>
      <c r="I77" s="31"/>
      <c r="J77" s="32" t="s">
        <v>36</v>
      </c>
      <c r="K77" s="91">
        <f>K78+K87+K92</f>
        <v>158400</v>
      </c>
      <c r="L77" s="92" t="e">
        <f>SUM(#REF!,#REF!,L78,#REF!)</f>
        <v>#REF!</v>
      </c>
      <c r="M77" s="94" t="e">
        <f>SUM(#REF!,#REF!,M78,#REF!)</f>
        <v>#REF!</v>
      </c>
      <c r="N77" s="81"/>
      <c r="O77" s="81"/>
      <c r="P77" s="81"/>
      <c r="Q77" s="81"/>
      <c r="R77" s="81"/>
      <c r="S77" s="81"/>
      <c r="T77" s="81"/>
      <c r="U77" s="81"/>
      <c r="V77" s="98" t="e">
        <f>SUM(#REF!,V78,#REF!)</f>
        <v>#REF!</v>
      </c>
      <c r="W77" s="98" t="e">
        <f>SUM(#REF!,W78,#REF!)</f>
        <v>#REF!</v>
      </c>
      <c r="X77" s="91">
        <f>X78+X87+X92</f>
        <v>164700</v>
      </c>
    </row>
    <row r="78" spans="2:24" ht="15" hidden="1">
      <c r="B78" s="23" t="s">
        <v>3</v>
      </c>
      <c r="C78" s="24">
        <v>4</v>
      </c>
      <c r="D78" s="24">
        <v>9</v>
      </c>
      <c r="E78" s="28" t="s">
        <v>36</v>
      </c>
      <c r="F78" s="29" t="s">
        <v>36</v>
      </c>
      <c r="G78" s="29"/>
      <c r="H78" s="29" t="s">
        <v>36</v>
      </c>
      <c r="I78" s="31"/>
      <c r="J78" s="32" t="s">
        <v>36</v>
      </c>
      <c r="K78" s="87">
        <f>K79</f>
        <v>0</v>
      </c>
      <c r="L78" s="88" t="e">
        <f>SUM(L79,#REF!)</f>
        <v>#REF!</v>
      </c>
      <c r="M78" s="89" t="e">
        <f>SUM(M79,#REF!)</f>
        <v>#REF!</v>
      </c>
      <c r="N78" s="81"/>
      <c r="O78" s="81"/>
      <c r="P78" s="81"/>
      <c r="Q78" s="81"/>
      <c r="R78" s="81"/>
      <c r="S78" s="81"/>
      <c r="T78" s="81"/>
      <c r="U78" s="81"/>
      <c r="V78" s="90" t="e">
        <f aca="true" t="shared" si="4" ref="V78:W80">SUM(V79)</f>
        <v>#REF!</v>
      </c>
      <c r="W78" s="90" t="e">
        <f t="shared" si="4"/>
        <v>#REF!</v>
      </c>
      <c r="X78" s="87">
        <f>X79</f>
        <v>0</v>
      </c>
    </row>
    <row r="79" spans="2:24" ht="15" hidden="1">
      <c r="B79" s="56" t="s">
        <v>12</v>
      </c>
      <c r="C79" s="24">
        <v>4</v>
      </c>
      <c r="D79" s="24">
        <v>9</v>
      </c>
      <c r="E79" s="28" t="s">
        <v>34</v>
      </c>
      <c r="F79" s="29" t="s">
        <v>19</v>
      </c>
      <c r="G79" s="29" t="s">
        <v>95</v>
      </c>
      <c r="H79" s="29" t="s">
        <v>13</v>
      </c>
      <c r="I79" s="31" t="s">
        <v>19</v>
      </c>
      <c r="J79" s="32" t="s">
        <v>36</v>
      </c>
      <c r="K79" s="87">
        <f>K80</f>
        <v>0</v>
      </c>
      <c r="L79" s="88" t="e">
        <f>SUM(L80)</f>
        <v>#REF!</v>
      </c>
      <c r="M79" s="89" t="e">
        <f>SUM(M80)</f>
        <v>#REF!</v>
      </c>
      <c r="N79" s="81"/>
      <c r="O79" s="81"/>
      <c r="P79" s="81"/>
      <c r="Q79" s="81"/>
      <c r="R79" s="81"/>
      <c r="S79" s="81"/>
      <c r="T79" s="81"/>
      <c r="U79" s="81"/>
      <c r="V79" s="89" t="e">
        <f t="shared" si="4"/>
        <v>#REF!</v>
      </c>
      <c r="W79" s="89" t="e">
        <f t="shared" si="4"/>
        <v>#REF!</v>
      </c>
      <c r="X79" s="87">
        <f>X80</f>
        <v>0</v>
      </c>
    </row>
    <row r="80" spans="2:24" ht="15" hidden="1">
      <c r="B80" s="56" t="s">
        <v>101</v>
      </c>
      <c r="C80" s="30">
        <v>4</v>
      </c>
      <c r="D80" s="24">
        <v>9</v>
      </c>
      <c r="E80" s="28" t="s">
        <v>34</v>
      </c>
      <c r="F80" s="29" t="s">
        <v>14</v>
      </c>
      <c r="G80" s="29" t="s">
        <v>95</v>
      </c>
      <c r="H80" s="29" t="s">
        <v>13</v>
      </c>
      <c r="I80" s="31" t="s">
        <v>19</v>
      </c>
      <c r="J80" s="32"/>
      <c r="K80" s="87">
        <f>K81+K83+K85</f>
        <v>0</v>
      </c>
      <c r="L80" s="88" t="e">
        <f>SUM(#REF!)</f>
        <v>#REF!</v>
      </c>
      <c r="M80" s="89" t="e">
        <f>SUM(#REF!)</f>
        <v>#REF!</v>
      </c>
      <c r="N80" s="81"/>
      <c r="O80" s="81"/>
      <c r="P80" s="81"/>
      <c r="Q80" s="81"/>
      <c r="R80" s="81"/>
      <c r="S80" s="81"/>
      <c r="T80" s="81"/>
      <c r="U80" s="81"/>
      <c r="V80" s="89" t="e">
        <f t="shared" si="4"/>
        <v>#REF!</v>
      </c>
      <c r="W80" s="89" t="e">
        <f t="shared" si="4"/>
        <v>#REF!</v>
      </c>
      <c r="X80" s="87">
        <f>X81+X83+X85</f>
        <v>0</v>
      </c>
    </row>
    <row r="81" spans="2:24" ht="75" hidden="1">
      <c r="B81" s="56" t="s">
        <v>86</v>
      </c>
      <c r="C81" s="30">
        <v>4</v>
      </c>
      <c r="D81" s="24">
        <v>9</v>
      </c>
      <c r="E81" s="28" t="s">
        <v>34</v>
      </c>
      <c r="F81" s="29" t="s">
        <v>14</v>
      </c>
      <c r="G81" s="29" t="s">
        <v>95</v>
      </c>
      <c r="H81" s="29" t="s">
        <v>30</v>
      </c>
      <c r="I81" s="31" t="s">
        <v>19</v>
      </c>
      <c r="J81" s="64"/>
      <c r="K81" s="87">
        <f>K82</f>
        <v>0</v>
      </c>
      <c r="L81" s="88"/>
      <c r="M81" s="88"/>
      <c r="N81" s="81"/>
      <c r="O81" s="81"/>
      <c r="P81" s="81"/>
      <c r="Q81" s="81"/>
      <c r="R81" s="81"/>
      <c r="S81" s="81"/>
      <c r="T81" s="81"/>
      <c r="U81" s="81"/>
      <c r="V81" s="89" t="e">
        <f>SUM(V82,#REF!,#REF!)</f>
        <v>#REF!</v>
      </c>
      <c r="W81" s="89" t="e">
        <f>SUM(W82,#REF!,#REF!)</f>
        <v>#REF!</v>
      </c>
      <c r="X81" s="87">
        <f>X82</f>
        <v>0</v>
      </c>
    </row>
    <row r="82" spans="2:24" ht="30" hidden="1">
      <c r="B82" s="33" t="s">
        <v>16</v>
      </c>
      <c r="C82" s="30">
        <v>4</v>
      </c>
      <c r="D82" s="24">
        <v>9</v>
      </c>
      <c r="E82" s="28" t="s">
        <v>34</v>
      </c>
      <c r="F82" s="29" t="s">
        <v>14</v>
      </c>
      <c r="G82" s="29" t="s">
        <v>95</v>
      </c>
      <c r="H82" s="29" t="s">
        <v>30</v>
      </c>
      <c r="I82" s="31" t="s">
        <v>19</v>
      </c>
      <c r="J82" s="32">
        <v>200</v>
      </c>
      <c r="K82" s="87">
        <v>0</v>
      </c>
      <c r="L82" s="88"/>
      <c r="M82" s="88"/>
      <c r="N82" s="81"/>
      <c r="O82" s="81"/>
      <c r="P82" s="81"/>
      <c r="Q82" s="81"/>
      <c r="R82" s="81"/>
      <c r="S82" s="81"/>
      <c r="T82" s="81"/>
      <c r="U82" s="81"/>
      <c r="V82" s="89"/>
      <c r="W82" s="89"/>
      <c r="X82" s="87">
        <v>0</v>
      </c>
    </row>
    <row r="83" spans="2:24" ht="45" hidden="1">
      <c r="B83" s="27" t="s">
        <v>155</v>
      </c>
      <c r="C83" s="24">
        <v>4</v>
      </c>
      <c r="D83" s="24">
        <v>9</v>
      </c>
      <c r="E83" s="28" t="s">
        <v>34</v>
      </c>
      <c r="F83" s="29" t="s">
        <v>14</v>
      </c>
      <c r="G83" s="29" t="s">
        <v>95</v>
      </c>
      <c r="H83" s="29" t="s">
        <v>156</v>
      </c>
      <c r="I83" s="31" t="s">
        <v>19</v>
      </c>
      <c r="J83" s="32" t="s">
        <v>36</v>
      </c>
      <c r="K83" s="87">
        <f>K84</f>
        <v>0</v>
      </c>
      <c r="L83" s="88" t="e">
        <f>SUM(#REF!,#REF!)</f>
        <v>#REF!</v>
      </c>
      <c r="M83" s="89" t="e">
        <f>SUM(#REF!,#REF!)</f>
        <v>#REF!</v>
      </c>
      <c r="N83" s="81"/>
      <c r="O83" s="81"/>
      <c r="P83" s="81"/>
      <c r="Q83" s="81"/>
      <c r="R83" s="81"/>
      <c r="S83" s="81"/>
      <c r="T83" s="81"/>
      <c r="U83" s="81"/>
      <c r="V83" s="89" t="e">
        <f>SUM(#REF!)</f>
        <v>#REF!</v>
      </c>
      <c r="W83" s="89" t="e">
        <f>SUM(#REF!)</f>
        <v>#REF!</v>
      </c>
      <c r="X83" s="87">
        <f>X84</f>
        <v>0</v>
      </c>
    </row>
    <row r="84" spans="2:24" ht="30" hidden="1">
      <c r="B84" s="33" t="s">
        <v>98</v>
      </c>
      <c r="C84" s="24">
        <v>4</v>
      </c>
      <c r="D84" s="24">
        <v>9</v>
      </c>
      <c r="E84" s="28" t="s">
        <v>34</v>
      </c>
      <c r="F84" s="29" t="s">
        <v>14</v>
      </c>
      <c r="G84" s="29" t="s">
        <v>95</v>
      </c>
      <c r="H84" s="29" t="s">
        <v>156</v>
      </c>
      <c r="I84" s="29" t="s">
        <v>19</v>
      </c>
      <c r="J84" s="34">
        <v>240</v>
      </c>
      <c r="K84" s="87">
        <v>0</v>
      </c>
      <c r="L84" s="88">
        <v>4500</v>
      </c>
      <c r="M84" s="89">
        <v>4500</v>
      </c>
      <c r="N84" s="81"/>
      <c r="O84" s="81"/>
      <c r="P84" s="81"/>
      <c r="Q84" s="81"/>
      <c r="R84" s="81"/>
      <c r="S84" s="81"/>
      <c r="T84" s="81"/>
      <c r="U84" s="81"/>
      <c r="V84" s="89">
        <v>1000</v>
      </c>
      <c r="W84" s="89">
        <v>1000</v>
      </c>
      <c r="X84" s="87">
        <v>0</v>
      </c>
    </row>
    <row r="85" spans="2:24" ht="30" hidden="1">
      <c r="B85" s="27" t="s">
        <v>161</v>
      </c>
      <c r="C85" s="24">
        <v>4</v>
      </c>
      <c r="D85" s="24">
        <v>9</v>
      </c>
      <c r="E85" s="28" t="s">
        <v>34</v>
      </c>
      <c r="F85" s="29" t="s">
        <v>14</v>
      </c>
      <c r="G85" s="29" t="s">
        <v>95</v>
      </c>
      <c r="H85" s="29" t="s">
        <v>162</v>
      </c>
      <c r="I85" s="31" t="s">
        <v>19</v>
      </c>
      <c r="J85" s="32" t="s">
        <v>36</v>
      </c>
      <c r="K85" s="87">
        <f>K86</f>
        <v>0</v>
      </c>
      <c r="L85" s="88" t="e">
        <f>SUM(#REF!,#REF!)</f>
        <v>#REF!</v>
      </c>
      <c r="M85" s="89" t="e">
        <f>SUM(#REF!,#REF!)</f>
        <v>#REF!</v>
      </c>
      <c r="N85" s="81"/>
      <c r="O85" s="81"/>
      <c r="P85" s="81"/>
      <c r="Q85" s="81"/>
      <c r="R85" s="81"/>
      <c r="S85" s="81"/>
      <c r="T85" s="81"/>
      <c r="U85" s="81"/>
      <c r="V85" s="89" t="e">
        <f>SUM(#REF!)</f>
        <v>#REF!</v>
      </c>
      <c r="W85" s="89" t="e">
        <f>SUM(#REF!)</f>
        <v>#REF!</v>
      </c>
      <c r="X85" s="87">
        <f>X86</f>
        <v>0</v>
      </c>
    </row>
    <row r="86" spans="2:24" ht="30" hidden="1">
      <c r="B86" s="33" t="s">
        <v>98</v>
      </c>
      <c r="C86" s="24">
        <v>4</v>
      </c>
      <c r="D86" s="24">
        <v>9</v>
      </c>
      <c r="E86" s="28" t="s">
        <v>34</v>
      </c>
      <c r="F86" s="29" t="s">
        <v>14</v>
      </c>
      <c r="G86" s="29" t="s">
        <v>95</v>
      </c>
      <c r="H86" s="29" t="s">
        <v>162</v>
      </c>
      <c r="I86" s="29" t="s">
        <v>19</v>
      </c>
      <c r="J86" s="34">
        <v>240</v>
      </c>
      <c r="K86" s="87">
        <v>0</v>
      </c>
      <c r="L86" s="88">
        <v>4500</v>
      </c>
      <c r="M86" s="89">
        <v>4500</v>
      </c>
      <c r="N86" s="81"/>
      <c r="O86" s="81"/>
      <c r="P86" s="81"/>
      <c r="Q86" s="81"/>
      <c r="R86" s="81"/>
      <c r="S86" s="81"/>
      <c r="T86" s="81"/>
      <c r="U86" s="81"/>
      <c r="V86" s="89">
        <v>1000</v>
      </c>
      <c r="W86" s="89">
        <v>1000</v>
      </c>
      <c r="X86" s="87">
        <v>0</v>
      </c>
    </row>
    <row r="87" spans="2:24" ht="15">
      <c r="B87" s="76" t="s">
        <v>157</v>
      </c>
      <c r="C87" s="24">
        <v>4</v>
      </c>
      <c r="D87" s="24">
        <v>10</v>
      </c>
      <c r="E87" s="28"/>
      <c r="F87" s="29"/>
      <c r="G87" s="29"/>
      <c r="H87" s="29"/>
      <c r="I87" s="31"/>
      <c r="J87" s="34"/>
      <c r="K87" s="87">
        <f>K89</f>
        <v>158400</v>
      </c>
      <c r="L87" s="88"/>
      <c r="M87" s="88"/>
      <c r="N87" s="81"/>
      <c r="O87" s="81"/>
      <c r="P87" s="81"/>
      <c r="Q87" s="81"/>
      <c r="R87" s="81"/>
      <c r="S87" s="81"/>
      <c r="T87" s="81"/>
      <c r="U87" s="81"/>
      <c r="V87" s="89"/>
      <c r="W87" s="89"/>
      <c r="X87" s="87">
        <f>X89</f>
        <v>164700</v>
      </c>
    </row>
    <row r="88" spans="2:24" ht="34.5" customHeight="1">
      <c r="B88" s="33" t="s">
        <v>94</v>
      </c>
      <c r="C88" s="24">
        <v>4</v>
      </c>
      <c r="D88" s="24">
        <v>10</v>
      </c>
      <c r="E88" s="28" t="s">
        <v>23</v>
      </c>
      <c r="F88" s="29" t="s">
        <v>19</v>
      </c>
      <c r="G88" s="29" t="s">
        <v>95</v>
      </c>
      <c r="H88" s="29" t="s">
        <v>13</v>
      </c>
      <c r="I88" s="31" t="s">
        <v>19</v>
      </c>
      <c r="J88" s="34"/>
      <c r="K88" s="87">
        <f>K89</f>
        <v>158400</v>
      </c>
      <c r="L88" s="88"/>
      <c r="M88" s="88"/>
      <c r="N88" s="81"/>
      <c r="O88" s="81"/>
      <c r="P88" s="81"/>
      <c r="Q88" s="81"/>
      <c r="R88" s="81"/>
      <c r="S88" s="81"/>
      <c r="T88" s="81"/>
      <c r="U88" s="81"/>
      <c r="V88" s="89"/>
      <c r="W88" s="89"/>
      <c r="X88" s="87">
        <f>X89</f>
        <v>164700</v>
      </c>
    </row>
    <row r="89" spans="2:24" ht="17.25" customHeight="1">
      <c r="B89" s="33" t="s">
        <v>24</v>
      </c>
      <c r="C89" s="24">
        <v>4</v>
      </c>
      <c r="D89" s="24">
        <v>10</v>
      </c>
      <c r="E89" s="28" t="s">
        <v>23</v>
      </c>
      <c r="F89" s="29" t="s">
        <v>20</v>
      </c>
      <c r="G89" s="29" t="s">
        <v>95</v>
      </c>
      <c r="H89" s="29" t="s">
        <v>13</v>
      </c>
      <c r="I89" s="31" t="s">
        <v>19</v>
      </c>
      <c r="J89" s="34"/>
      <c r="K89" s="87">
        <f>K90</f>
        <v>158400</v>
      </c>
      <c r="L89" s="88"/>
      <c r="M89" s="88"/>
      <c r="N89" s="81"/>
      <c r="O89" s="81"/>
      <c r="P89" s="81"/>
      <c r="Q89" s="81"/>
      <c r="R89" s="81"/>
      <c r="S89" s="81"/>
      <c r="T89" s="81"/>
      <c r="U89" s="81"/>
      <c r="V89" s="89"/>
      <c r="W89" s="89"/>
      <c r="X89" s="87">
        <f>X90</f>
        <v>164700</v>
      </c>
    </row>
    <row r="90" spans="2:24" ht="60">
      <c r="B90" s="33" t="s">
        <v>158</v>
      </c>
      <c r="C90" s="24">
        <v>4</v>
      </c>
      <c r="D90" s="24">
        <v>10</v>
      </c>
      <c r="E90" s="28" t="s">
        <v>23</v>
      </c>
      <c r="F90" s="29" t="s">
        <v>20</v>
      </c>
      <c r="G90" s="29" t="s">
        <v>95</v>
      </c>
      <c r="H90" s="29" t="s">
        <v>134</v>
      </c>
      <c r="I90" s="31" t="s">
        <v>19</v>
      </c>
      <c r="J90" s="34"/>
      <c r="K90" s="87">
        <f>K91</f>
        <v>158400</v>
      </c>
      <c r="L90" s="88"/>
      <c r="M90" s="88"/>
      <c r="N90" s="81"/>
      <c r="O90" s="81"/>
      <c r="P90" s="81"/>
      <c r="Q90" s="81"/>
      <c r="R90" s="81"/>
      <c r="S90" s="81"/>
      <c r="T90" s="81"/>
      <c r="U90" s="81"/>
      <c r="V90" s="89"/>
      <c r="W90" s="89"/>
      <c r="X90" s="87">
        <f>X91</f>
        <v>164700</v>
      </c>
    </row>
    <row r="91" spans="2:24" ht="30">
      <c r="B91" s="33" t="s">
        <v>98</v>
      </c>
      <c r="C91" s="24">
        <v>4</v>
      </c>
      <c r="D91" s="24">
        <v>10</v>
      </c>
      <c r="E91" s="28" t="s">
        <v>23</v>
      </c>
      <c r="F91" s="29" t="s">
        <v>20</v>
      </c>
      <c r="G91" s="29" t="s">
        <v>95</v>
      </c>
      <c r="H91" s="29" t="s">
        <v>134</v>
      </c>
      <c r="I91" s="31" t="s">
        <v>19</v>
      </c>
      <c r="J91" s="34">
        <v>240</v>
      </c>
      <c r="K91" s="87">
        <v>158400</v>
      </c>
      <c r="L91" s="88"/>
      <c r="M91" s="88"/>
      <c r="N91" s="81"/>
      <c r="O91" s="81"/>
      <c r="P91" s="81"/>
      <c r="Q91" s="81"/>
      <c r="R91" s="81"/>
      <c r="S91" s="81"/>
      <c r="T91" s="81"/>
      <c r="U91" s="81"/>
      <c r="V91" s="89"/>
      <c r="W91" s="89"/>
      <c r="X91" s="87">
        <v>164700</v>
      </c>
    </row>
    <row r="92" spans="2:24" ht="28.5" hidden="1">
      <c r="B92" s="23" t="s">
        <v>77</v>
      </c>
      <c r="C92" s="24">
        <v>4</v>
      </c>
      <c r="D92" s="24">
        <v>12</v>
      </c>
      <c r="E92" s="28" t="s">
        <v>36</v>
      </c>
      <c r="F92" s="29" t="s">
        <v>36</v>
      </c>
      <c r="G92" s="29"/>
      <c r="H92" s="29" t="s">
        <v>36</v>
      </c>
      <c r="I92" s="31"/>
      <c r="J92" s="32" t="s">
        <v>36</v>
      </c>
      <c r="K92" s="87">
        <f>K93</f>
        <v>0</v>
      </c>
      <c r="L92" s="88" t="e">
        <f>SUM(L97,#REF!)</f>
        <v>#REF!</v>
      </c>
      <c r="M92" s="89" t="e">
        <f>SUM(M97,#REF!)</f>
        <v>#REF!</v>
      </c>
      <c r="N92" s="81"/>
      <c r="O92" s="81"/>
      <c r="P92" s="81"/>
      <c r="Q92" s="81"/>
      <c r="R92" s="81"/>
      <c r="S92" s="81"/>
      <c r="T92" s="81"/>
      <c r="U92" s="81"/>
      <c r="V92" s="90" t="e">
        <f>SUM(V97)</f>
        <v>#REF!</v>
      </c>
      <c r="W92" s="90" t="e">
        <f>SUM(W97)</f>
        <v>#REF!</v>
      </c>
      <c r="X92" s="87">
        <f>X93</f>
        <v>0</v>
      </c>
    </row>
    <row r="93" spans="2:24" ht="15" hidden="1">
      <c r="B93" s="56" t="s">
        <v>12</v>
      </c>
      <c r="C93" s="24">
        <v>4</v>
      </c>
      <c r="D93" s="24">
        <v>12</v>
      </c>
      <c r="E93" s="28" t="s">
        <v>34</v>
      </c>
      <c r="F93" s="29" t="s">
        <v>19</v>
      </c>
      <c r="G93" s="29" t="s">
        <v>95</v>
      </c>
      <c r="H93" s="29" t="s">
        <v>13</v>
      </c>
      <c r="I93" s="31" t="s">
        <v>19</v>
      </c>
      <c r="J93" s="32" t="s">
        <v>36</v>
      </c>
      <c r="K93" s="87">
        <f>K94</f>
        <v>0</v>
      </c>
      <c r="L93" s="88" t="e">
        <f>SUM(L97)</f>
        <v>#REF!</v>
      </c>
      <c r="M93" s="89" t="e">
        <f>SUM(M97)</f>
        <v>#REF!</v>
      </c>
      <c r="N93" s="81"/>
      <c r="O93" s="81"/>
      <c r="P93" s="81"/>
      <c r="Q93" s="81"/>
      <c r="R93" s="81"/>
      <c r="S93" s="81"/>
      <c r="T93" s="81"/>
      <c r="U93" s="81"/>
      <c r="V93" s="89" t="e">
        <f>SUM(V97)</f>
        <v>#REF!</v>
      </c>
      <c r="W93" s="89" t="e">
        <f>SUM(W97)</f>
        <v>#REF!</v>
      </c>
      <c r="X93" s="87">
        <f>X94</f>
        <v>0</v>
      </c>
    </row>
    <row r="94" spans="2:24" ht="15" hidden="1">
      <c r="B94" s="56" t="s">
        <v>101</v>
      </c>
      <c r="C94" s="30">
        <v>4</v>
      </c>
      <c r="D94" s="24">
        <v>12</v>
      </c>
      <c r="E94" s="28" t="s">
        <v>34</v>
      </c>
      <c r="F94" s="29" t="s">
        <v>14</v>
      </c>
      <c r="G94" s="29" t="s">
        <v>95</v>
      </c>
      <c r="H94" s="29" t="s">
        <v>13</v>
      </c>
      <c r="I94" s="31" t="s">
        <v>19</v>
      </c>
      <c r="J94" s="32"/>
      <c r="K94" s="87">
        <f>K95</f>
        <v>0</v>
      </c>
      <c r="L94" s="88" t="e">
        <f>SUM(#REF!)</f>
        <v>#REF!</v>
      </c>
      <c r="M94" s="89" t="e">
        <f>SUM(#REF!)</f>
        <v>#REF!</v>
      </c>
      <c r="N94" s="81"/>
      <c r="O94" s="81"/>
      <c r="P94" s="81"/>
      <c r="Q94" s="81"/>
      <c r="R94" s="81"/>
      <c r="S94" s="81"/>
      <c r="T94" s="81"/>
      <c r="U94" s="81"/>
      <c r="V94" s="89" t="e">
        <f>SUM(V97)</f>
        <v>#REF!</v>
      </c>
      <c r="W94" s="89" t="e">
        <f>SUM(W97)</f>
        <v>#REF!</v>
      </c>
      <c r="X94" s="87">
        <f>X95</f>
        <v>0</v>
      </c>
    </row>
    <row r="95" spans="2:24" ht="15" hidden="1">
      <c r="B95" s="27" t="s">
        <v>116</v>
      </c>
      <c r="C95" s="24">
        <v>4</v>
      </c>
      <c r="D95" s="24">
        <v>12</v>
      </c>
      <c r="E95" s="28" t="s">
        <v>34</v>
      </c>
      <c r="F95" s="29" t="s">
        <v>14</v>
      </c>
      <c r="G95" s="29" t="s">
        <v>95</v>
      </c>
      <c r="H95" s="29" t="s">
        <v>115</v>
      </c>
      <c r="I95" s="31" t="s">
        <v>19</v>
      </c>
      <c r="J95" s="32" t="s">
        <v>36</v>
      </c>
      <c r="K95" s="87">
        <f>K96</f>
        <v>0</v>
      </c>
      <c r="L95" s="88" t="e">
        <f>SUM(#REF!,#REF!)</f>
        <v>#REF!</v>
      </c>
      <c r="M95" s="89" t="e">
        <f>SUM(#REF!,#REF!)</f>
        <v>#REF!</v>
      </c>
      <c r="N95" s="81"/>
      <c r="O95" s="81"/>
      <c r="P95" s="81"/>
      <c r="Q95" s="81"/>
      <c r="R95" s="81"/>
      <c r="S95" s="81"/>
      <c r="T95" s="81"/>
      <c r="U95" s="81"/>
      <c r="V95" s="89" t="e">
        <f>SUM(#REF!)</f>
        <v>#REF!</v>
      </c>
      <c r="W95" s="89" t="e">
        <f>SUM(#REF!)</f>
        <v>#REF!</v>
      </c>
      <c r="X95" s="87">
        <f>X96</f>
        <v>0</v>
      </c>
    </row>
    <row r="96" spans="2:24" ht="30" hidden="1">
      <c r="B96" s="33" t="s">
        <v>98</v>
      </c>
      <c r="C96" s="24">
        <v>4</v>
      </c>
      <c r="D96" s="24">
        <v>12</v>
      </c>
      <c r="E96" s="28" t="s">
        <v>34</v>
      </c>
      <c r="F96" s="29" t="s">
        <v>14</v>
      </c>
      <c r="G96" s="29" t="s">
        <v>95</v>
      </c>
      <c r="H96" s="29" t="s">
        <v>33</v>
      </c>
      <c r="I96" s="29" t="s">
        <v>19</v>
      </c>
      <c r="J96" s="34">
        <v>240</v>
      </c>
      <c r="K96" s="87">
        <v>0</v>
      </c>
      <c r="L96" s="88">
        <v>4500</v>
      </c>
      <c r="M96" s="89">
        <v>4500</v>
      </c>
      <c r="N96" s="81"/>
      <c r="O96" s="81"/>
      <c r="P96" s="81"/>
      <c r="Q96" s="81"/>
      <c r="R96" s="81"/>
      <c r="S96" s="81"/>
      <c r="T96" s="81"/>
      <c r="U96" s="81"/>
      <c r="V96" s="89">
        <v>1000</v>
      </c>
      <c r="W96" s="89">
        <v>1000</v>
      </c>
      <c r="X96" s="87">
        <v>0</v>
      </c>
    </row>
    <row r="97" spans="2:24" ht="37.5">
      <c r="B97" s="46" t="s">
        <v>51</v>
      </c>
      <c r="C97" s="47">
        <v>5</v>
      </c>
      <c r="D97" s="48" t="s">
        <v>36</v>
      </c>
      <c r="E97" s="28"/>
      <c r="F97" s="29"/>
      <c r="G97" s="29"/>
      <c r="H97" s="29"/>
      <c r="I97" s="29"/>
      <c r="J97" s="25" t="s">
        <v>36</v>
      </c>
      <c r="K97" s="91">
        <f>K98+K122+K133</f>
        <v>2496549.12</v>
      </c>
      <c r="L97" s="92" t="e">
        <f>SUM(L98,L122,L133)</f>
        <v>#REF!</v>
      </c>
      <c r="M97" s="94" t="e">
        <f>SUM(M98,M122,M133)</f>
        <v>#REF!</v>
      </c>
      <c r="N97" s="81"/>
      <c r="O97" s="81"/>
      <c r="P97" s="81"/>
      <c r="Q97" s="81"/>
      <c r="R97" s="81"/>
      <c r="S97" s="81"/>
      <c r="T97" s="81"/>
      <c r="U97" s="81"/>
      <c r="V97" s="94" t="e">
        <f>SUM(V98,V122,V133,#REF!)</f>
        <v>#REF!</v>
      </c>
      <c r="W97" s="94" t="e">
        <f>SUM(W98,W122,W133,#REF!)</f>
        <v>#REF!</v>
      </c>
      <c r="X97" s="91">
        <f>X98+X122+X133</f>
        <v>2411549.12</v>
      </c>
    </row>
    <row r="98" spans="2:24" ht="15" hidden="1">
      <c r="B98" s="38" t="s">
        <v>4</v>
      </c>
      <c r="C98" s="24">
        <v>5</v>
      </c>
      <c r="D98" s="24">
        <v>1</v>
      </c>
      <c r="E98" s="28"/>
      <c r="F98" s="29"/>
      <c r="G98" s="29"/>
      <c r="H98" s="29"/>
      <c r="I98" s="29"/>
      <c r="J98" s="25"/>
      <c r="K98" s="87">
        <f>K99+K114</f>
        <v>0</v>
      </c>
      <c r="L98" s="88" t="e">
        <f>SUM(#REF!,#REF!,#REF!,#REF!,#REF!,#REF!)</f>
        <v>#REF!</v>
      </c>
      <c r="M98" s="89" t="e">
        <f>SUM(#REF!,#REF!,#REF!,#REF!,#REF!,#REF!)</f>
        <v>#REF!</v>
      </c>
      <c r="N98" s="81"/>
      <c r="O98" s="81"/>
      <c r="P98" s="81"/>
      <c r="Q98" s="81"/>
      <c r="R98" s="81"/>
      <c r="S98" s="81"/>
      <c r="T98" s="81"/>
      <c r="U98" s="81"/>
      <c r="V98" s="90">
        <f>SUM(V99)</f>
        <v>500</v>
      </c>
      <c r="W98" s="90">
        <f>SUM(W99)</f>
        <v>500</v>
      </c>
      <c r="X98" s="87">
        <f>X99+X114</f>
        <v>0</v>
      </c>
    </row>
    <row r="99" spans="2:24" ht="60" hidden="1">
      <c r="B99" s="56" t="s">
        <v>105</v>
      </c>
      <c r="C99" s="30">
        <v>5</v>
      </c>
      <c r="D99" s="24">
        <v>1</v>
      </c>
      <c r="E99" s="28" t="s">
        <v>106</v>
      </c>
      <c r="F99" s="29" t="s">
        <v>19</v>
      </c>
      <c r="G99" s="29" t="s">
        <v>95</v>
      </c>
      <c r="H99" s="29" t="s">
        <v>13</v>
      </c>
      <c r="I99" s="29" t="s">
        <v>19</v>
      </c>
      <c r="J99" s="25"/>
      <c r="K99" s="87">
        <f>K100</f>
        <v>0</v>
      </c>
      <c r="L99" s="88"/>
      <c r="M99" s="89"/>
      <c r="N99" s="81"/>
      <c r="O99" s="81"/>
      <c r="P99" s="81"/>
      <c r="Q99" s="81"/>
      <c r="R99" s="81"/>
      <c r="S99" s="81"/>
      <c r="T99" s="81"/>
      <c r="U99" s="81"/>
      <c r="V99" s="89">
        <f aca="true" t="shared" si="5" ref="V99:W103">SUM(V100)</f>
        <v>500</v>
      </c>
      <c r="W99" s="89">
        <f t="shared" si="5"/>
        <v>500</v>
      </c>
      <c r="X99" s="87">
        <f>X100</f>
        <v>0</v>
      </c>
    </row>
    <row r="100" spans="2:24" ht="45" hidden="1">
      <c r="B100" s="56" t="s">
        <v>107</v>
      </c>
      <c r="C100" s="30">
        <v>5</v>
      </c>
      <c r="D100" s="24">
        <v>1</v>
      </c>
      <c r="E100" s="28" t="s">
        <v>106</v>
      </c>
      <c r="F100" s="29" t="s">
        <v>20</v>
      </c>
      <c r="G100" s="29" t="s">
        <v>95</v>
      </c>
      <c r="H100" s="29" t="s">
        <v>13</v>
      </c>
      <c r="I100" s="29" t="s">
        <v>19</v>
      </c>
      <c r="J100" s="25"/>
      <c r="K100" s="87">
        <f>K103</f>
        <v>0</v>
      </c>
      <c r="L100" s="88"/>
      <c r="M100" s="89"/>
      <c r="N100" s="81"/>
      <c r="O100" s="81"/>
      <c r="P100" s="81"/>
      <c r="Q100" s="81"/>
      <c r="R100" s="81"/>
      <c r="S100" s="81"/>
      <c r="T100" s="81"/>
      <c r="U100" s="81"/>
      <c r="V100" s="89">
        <f t="shared" si="5"/>
        <v>500</v>
      </c>
      <c r="W100" s="89">
        <f t="shared" si="5"/>
        <v>500</v>
      </c>
      <c r="X100" s="87">
        <f>X103</f>
        <v>0</v>
      </c>
    </row>
    <row r="101" spans="2:24" ht="45" hidden="1">
      <c r="B101" s="27" t="s">
        <v>85</v>
      </c>
      <c r="C101" s="24">
        <v>5</v>
      </c>
      <c r="D101" s="24">
        <v>1</v>
      </c>
      <c r="E101" s="28" t="s">
        <v>34</v>
      </c>
      <c r="F101" s="29" t="s">
        <v>14</v>
      </c>
      <c r="G101" s="29"/>
      <c r="H101" s="29" t="s">
        <v>32</v>
      </c>
      <c r="I101" s="29"/>
      <c r="J101" s="25"/>
      <c r="K101" s="87">
        <f>K102</f>
        <v>0</v>
      </c>
      <c r="L101" s="88"/>
      <c r="M101" s="89"/>
      <c r="N101" s="81"/>
      <c r="O101" s="81"/>
      <c r="P101" s="81"/>
      <c r="Q101" s="81"/>
      <c r="R101" s="81"/>
      <c r="S101" s="81"/>
      <c r="T101" s="81"/>
      <c r="U101" s="81"/>
      <c r="V101" s="89">
        <f t="shared" si="5"/>
        <v>500</v>
      </c>
      <c r="W101" s="89">
        <f t="shared" si="5"/>
        <v>500</v>
      </c>
      <c r="X101" s="87">
        <f>X102</f>
        <v>0</v>
      </c>
    </row>
    <row r="102" spans="2:24" ht="30" hidden="1">
      <c r="B102" s="33" t="s">
        <v>16</v>
      </c>
      <c r="C102" s="24">
        <v>5</v>
      </c>
      <c r="D102" s="24">
        <v>1</v>
      </c>
      <c r="E102" s="28" t="s">
        <v>34</v>
      </c>
      <c r="F102" s="29" t="s">
        <v>14</v>
      </c>
      <c r="G102" s="29"/>
      <c r="H102" s="29" t="s">
        <v>32</v>
      </c>
      <c r="I102" s="29"/>
      <c r="J102" s="25">
        <v>200</v>
      </c>
      <c r="K102" s="87">
        <v>0</v>
      </c>
      <c r="L102" s="88"/>
      <c r="M102" s="89"/>
      <c r="N102" s="81"/>
      <c r="O102" s="81"/>
      <c r="P102" s="81"/>
      <c r="Q102" s="81"/>
      <c r="R102" s="81"/>
      <c r="S102" s="81"/>
      <c r="T102" s="81"/>
      <c r="U102" s="81"/>
      <c r="V102" s="89">
        <v>500</v>
      </c>
      <c r="W102" s="89">
        <v>500</v>
      </c>
      <c r="X102" s="87">
        <v>0</v>
      </c>
    </row>
    <row r="103" spans="2:24" ht="45" hidden="1">
      <c r="B103" s="56" t="s">
        <v>108</v>
      </c>
      <c r="C103" s="30">
        <v>5</v>
      </c>
      <c r="D103" s="24">
        <v>1</v>
      </c>
      <c r="E103" s="28" t="s">
        <v>106</v>
      </c>
      <c r="F103" s="29" t="s">
        <v>20</v>
      </c>
      <c r="G103" s="29" t="s">
        <v>109</v>
      </c>
      <c r="H103" s="29" t="s">
        <v>13</v>
      </c>
      <c r="I103" s="29" t="s">
        <v>19</v>
      </c>
      <c r="J103" s="25"/>
      <c r="K103" s="87">
        <f>K104+K106+K108+K110+K112</f>
        <v>0</v>
      </c>
      <c r="L103" s="88"/>
      <c r="M103" s="89"/>
      <c r="N103" s="81"/>
      <c r="O103" s="81"/>
      <c r="P103" s="81"/>
      <c r="Q103" s="81"/>
      <c r="R103" s="81"/>
      <c r="S103" s="81"/>
      <c r="T103" s="81"/>
      <c r="U103" s="81"/>
      <c r="V103" s="89">
        <f t="shared" si="5"/>
        <v>0</v>
      </c>
      <c r="W103" s="89">
        <f t="shared" si="5"/>
        <v>0</v>
      </c>
      <c r="X103" s="87">
        <f>X104+X106+X108+X110+X112</f>
        <v>0</v>
      </c>
    </row>
    <row r="104" spans="2:24" ht="30" hidden="1">
      <c r="B104" s="33" t="s">
        <v>119</v>
      </c>
      <c r="C104" s="24">
        <v>5</v>
      </c>
      <c r="D104" s="24">
        <v>1</v>
      </c>
      <c r="E104" s="39" t="s">
        <v>106</v>
      </c>
      <c r="F104" s="40" t="s">
        <v>20</v>
      </c>
      <c r="G104" s="40" t="s">
        <v>109</v>
      </c>
      <c r="H104" s="40" t="s">
        <v>120</v>
      </c>
      <c r="I104" s="40" t="s">
        <v>20</v>
      </c>
      <c r="J104" s="21"/>
      <c r="K104" s="87">
        <f>K105</f>
        <v>0</v>
      </c>
      <c r="L104" s="88"/>
      <c r="M104" s="89"/>
      <c r="N104" s="81"/>
      <c r="O104" s="81"/>
      <c r="P104" s="81"/>
      <c r="Q104" s="81"/>
      <c r="R104" s="81"/>
      <c r="S104" s="81"/>
      <c r="T104" s="81"/>
      <c r="U104" s="81"/>
      <c r="V104" s="89"/>
      <c r="W104" s="89"/>
      <c r="X104" s="87">
        <f>X105</f>
        <v>0</v>
      </c>
    </row>
    <row r="105" spans="2:24" ht="45" hidden="1">
      <c r="B105" s="33" t="s">
        <v>84</v>
      </c>
      <c r="C105" s="24">
        <v>5</v>
      </c>
      <c r="D105" s="24">
        <v>1</v>
      </c>
      <c r="E105" s="39" t="s">
        <v>106</v>
      </c>
      <c r="F105" s="40" t="s">
        <v>20</v>
      </c>
      <c r="G105" s="40" t="s">
        <v>109</v>
      </c>
      <c r="H105" s="40" t="s">
        <v>120</v>
      </c>
      <c r="I105" s="40" t="s">
        <v>20</v>
      </c>
      <c r="J105" s="21">
        <v>410</v>
      </c>
      <c r="K105" s="87">
        <v>0</v>
      </c>
      <c r="L105" s="88"/>
      <c r="M105" s="89"/>
      <c r="N105" s="81"/>
      <c r="O105" s="81"/>
      <c r="P105" s="81"/>
      <c r="Q105" s="81"/>
      <c r="R105" s="81"/>
      <c r="S105" s="81"/>
      <c r="T105" s="81"/>
      <c r="U105" s="81"/>
      <c r="V105" s="89"/>
      <c r="W105" s="89"/>
      <c r="X105" s="87">
        <v>0</v>
      </c>
    </row>
    <row r="106" spans="2:24" ht="60" hidden="1">
      <c r="B106" s="27" t="s">
        <v>121</v>
      </c>
      <c r="C106" s="24">
        <v>5</v>
      </c>
      <c r="D106" s="24">
        <v>1</v>
      </c>
      <c r="E106" s="28" t="s">
        <v>106</v>
      </c>
      <c r="F106" s="29" t="s">
        <v>20</v>
      </c>
      <c r="G106" s="29" t="s">
        <v>109</v>
      </c>
      <c r="H106" s="29" t="s">
        <v>122</v>
      </c>
      <c r="I106" s="29" t="s">
        <v>20</v>
      </c>
      <c r="J106" s="25"/>
      <c r="K106" s="87">
        <f>K107</f>
        <v>0</v>
      </c>
      <c r="L106" s="88"/>
      <c r="M106" s="89"/>
      <c r="N106" s="81"/>
      <c r="O106" s="81"/>
      <c r="P106" s="81"/>
      <c r="Q106" s="81"/>
      <c r="R106" s="81"/>
      <c r="S106" s="81"/>
      <c r="T106" s="81"/>
      <c r="U106" s="81"/>
      <c r="V106" s="89">
        <f>SUM(V109)</f>
        <v>0</v>
      </c>
      <c r="W106" s="89">
        <f>SUM(W109)</f>
        <v>0</v>
      </c>
      <c r="X106" s="87">
        <f>X107</f>
        <v>0</v>
      </c>
    </row>
    <row r="107" spans="2:24" ht="45" hidden="1">
      <c r="B107" s="33" t="s">
        <v>84</v>
      </c>
      <c r="C107" s="24">
        <v>5</v>
      </c>
      <c r="D107" s="24">
        <v>1</v>
      </c>
      <c r="E107" s="39" t="s">
        <v>106</v>
      </c>
      <c r="F107" s="40" t="s">
        <v>20</v>
      </c>
      <c r="G107" s="40" t="s">
        <v>109</v>
      </c>
      <c r="H107" s="40" t="s">
        <v>122</v>
      </c>
      <c r="I107" s="40" t="s">
        <v>20</v>
      </c>
      <c r="J107" s="21">
        <v>410</v>
      </c>
      <c r="K107" s="87">
        <v>0</v>
      </c>
      <c r="L107" s="88"/>
      <c r="M107" s="89"/>
      <c r="N107" s="81"/>
      <c r="O107" s="81"/>
      <c r="P107" s="81"/>
      <c r="Q107" s="81"/>
      <c r="R107" s="81"/>
      <c r="S107" s="81"/>
      <c r="T107" s="81"/>
      <c r="U107" s="81"/>
      <c r="V107" s="89"/>
      <c r="W107" s="89"/>
      <c r="X107" s="87">
        <v>0</v>
      </c>
    </row>
    <row r="108" spans="2:24" ht="90" hidden="1">
      <c r="B108" s="27" t="s">
        <v>117</v>
      </c>
      <c r="C108" s="24">
        <v>5</v>
      </c>
      <c r="D108" s="24">
        <v>1</v>
      </c>
      <c r="E108" s="28" t="s">
        <v>106</v>
      </c>
      <c r="F108" s="29" t="s">
        <v>20</v>
      </c>
      <c r="G108" s="29" t="s">
        <v>109</v>
      </c>
      <c r="H108" s="29" t="s">
        <v>82</v>
      </c>
      <c r="I108" s="29" t="s">
        <v>19</v>
      </c>
      <c r="J108" s="25"/>
      <c r="K108" s="87">
        <f>K109</f>
        <v>0</v>
      </c>
      <c r="L108" s="88"/>
      <c r="M108" s="89"/>
      <c r="N108" s="81"/>
      <c r="O108" s="81"/>
      <c r="P108" s="81"/>
      <c r="Q108" s="81"/>
      <c r="R108" s="81"/>
      <c r="S108" s="81"/>
      <c r="T108" s="81"/>
      <c r="U108" s="81"/>
      <c r="V108" s="89">
        <f>SUM(V113)</f>
        <v>0</v>
      </c>
      <c r="W108" s="89">
        <f>SUM(W113)</f>
        <v>0</v>
      </c>
      <c r="X108" s="87">
        <f>X109</f>
        <v>0</v>
      </c>
    </row>
    <row r="109" spans="2:24" ht="45" hidden="1">
      <c r="B109" s="33" t="s">
        <v>84</v>
      </c>
      <c r="C109" s="24">
        <v>5</v>
      </c>
      <c r="D109" s="24">
        <v>1</v>
      </c>
      <c r="E109" s="39" t="s">
        <v>106</v>
      </c>
      <c r="F109" s="40" t="s">
        <v>20</v>
      </c>
      <c r="G109" s="40" t="s">
        <v>109</v>
      </c>
      <c r="H109" s="40" t="s">
        <v>82</v>
      </c>
      <c r="I109" s="40" t="s">
        <v>19</v>
      </c>
      <c r="J109" s="21">
        <v>410</v>
      </c>
      <c r="K109" s="87">
        <v>0</v>
      </c>
      <c r="L109" s="88"/>
      <c r="M109" s="89"/>
      <c r="N109" s="81"/>
      <c r="O109" s="81"/>
      <c r="P109" s="81"/>
      <c r="Q109" s="81"/>
      <c r="R109" s="81"/>
      <c r="S109" s="81"/>
      <c r="T109" s="81"/>
      <c r="U109" s="81"/>
      <c r="V109" s="89"/>
      <c r="W109" s="89"/>
      <c r="X109" s="87">
        <v>0</v>
      </c>
    </row>
    <row r="110" spans="2:24" ht="45" hidden="1">
      <c r="B110" s="33" t="s">
        <v>123</v>
      </c>
      <c r="C110" s="24">
        <v>5</v>
      </c>
      <c r="D110" s="24">
        <v>1</v>
      </c>
      <c r="E110" s="39" t="s">
        <v>106</v>
      </c>
      <c r="F110" s="40" t="s">
        <v>20</v>
      </c>
      <c r="G110" s="40" t="s">
        <v>109</v>
      </c>
      <c r="H110" s="40" t="s">
        <v>124</v>
      </c>
      <c r="I110" s="40" t="s">
        <v>20</v>
      </c>
      <c r="J110" s="21"/>
      <c r="K110" s="87">
        <f>K111</f>
        <v>0</v>
      </c>
      <c r="L110" s="88"/>
      <c r="M110" s="89"/>
      <c r="N110" s="81"/>
      <c r="O110" s="81"/>
      <c r="P110" s="81"/>
      <c r="Q110" s="81"/>
      <c r="R110" s="81"/>
      <c r="S110" s="81"/>
      <c r="T110" s="81"/>
      <c r="U110" s="81"/>
      <c r="V110" s="89"/>
      <c r="W110" s="89"/>
      <c r="X110" s="87">
        <f>X111</f>
        <v>0</v>
      </c>
    </row>
    <row r="111" spans="2:24" ht="45" hidden="1">
      <c r="B111" s="33" t="s">
        <v>84</v>
      </c>
      <c r="C111" s="24">
        <v>5</v>
      </c>
      <c r="D111" s="24">
        <v>1</v>
      </c>
      <c r="E111" s="39" t="s">
        <v>106</v>
      </c>
      <c r="F111" s="40" t="s">
        <v>20</v>
      </c>
      <c r="G111" s="40" t="s">
        <v>109</v>
      </c>
      <c r="H111" s="40" t="s">
        <v>124</v>
      </c>
      <c r="I111" s="40" t="s">
        <v>20</v>
      </c>
      <c r="J111" s="21">
        <v>410</v>
      </c>
      <c r="K111" s="87">
        <v>0</v>
      </c>
      <c r="L111" s="88"/>
      <c r="M111" s="89"/>
      <c r="N111" s="81"/>
      <c r="O111" s="81"/>
      <c r="P111" s="81"/>
      <c r="Q111" s="81"/>
      <c r="R111" s="81"/>
      <c r="S111" s="81"/>
      <c r="T111" s="81"/>
      <c r="U111" s="81"/>
      <c r="V111" s="89"/>
      <c r="W111" s="89"/>
      <c r="X111" s="87">
        <v>0</v>
      </c>
    </row>
    <row r="112" spans="2:24" ht="63.75" customHeight="1" hidden="1">
      <c r="B112" s="33" t="s">
        <v>118</v>
      </c>
      <c r="C112" s="24">
        <v>5</v>
      </c>
      <c r="D112" s="24">
        <v>1</v>
      </c>
      <c r="E112" s="39" t="s">
        <v>106</v>
      </c>
      <c r="F112" s="40" t="s">
        <v>20</v>
      </c>
      <c r="G112" s="40" t="s">
        <v>109</v>
      </c>
      <c r="H112" s="40" t="s">
        <v>83</v>
      </c>
      <c r="I112" s="40" t="s">
        <v>19</v>
      </c>
      <c r="J112" s="21"/>
      <c r="K112" s="87">
        <f>K113</f>
        <v>0</v>
      </c>
      <c r="L112" s="88"/>
      <c r="M112" s="89"/>
      <c r="N112" s="81"/>
      <c r="O112" s="81"/>
      <c r="P112" s="81"/>
      <c r="Q112" s="81"/>
      <c r="R112" s="81"/>
      <c r="S112" s="81"/>
      <c r="T112" s="81"/>
      <c r="U112" s="81"/>
      <c r="V112" s="89"/>
      <c r="W112" s="89"/>
      <c r="X112" s="87">
        <f>X113</f>
        <v>0</v>
      </c>
    </row>
    <row r="113" spans="2:24" ht="45" hidden="1">
      <c r="B113" s="33" t="s">
        <v>84</v>
      </c>
      <c r="C113" s="24">
        <v>5</v>
      </c>
      <c r="D113" s="24">
        <v>1</v>
      </c>
      <c r="E113" s="39" t="s">
        <v>106</v>
      </c>
      <c r="F113" s="40" t="s">
        <v>20</v>
      </c>
      <c r="G113" s="40" t="s">
        <v>109</v>
      </c>
      <c r="H113" s="40" t="s">
        <v>83</v>
      </c>
      <c r="I113" s="40"/>
      <c r="J113" s="21">
        <v>410</v>
      </c>
      <c r="K113" s="87">
        <v>0</v>
      </c>
      <c r="L113" s="88"/>
      <c r="M113" s="89"/>
      <c r="N113" s="81"/>
      <c r="O113" s="81"/>
      <c r="P113" s="81"/>
      <c r="Q113" s="81"/>
      <c r="R113" s="81"/>
      <c r="S113" s="81"/>
      <c r="T113" s="81"/>
      <c r="U113" s="81"/>
      <c r="V113" s="89"/>
      <c r="W113" s="89"/>
      <c r="X113" s="87">
        <v>0</v>
      </c>
    </row>
    <row r="114" spans="2:24" ht="15" hidden="1">
      <c r="B114" s="56" t="s">
        <v>12</v>
      </c>
      <c r="C114" s="24">
        <v>5</v>
      </c>
      <c r="D114" s="24">
        <v>1</v>
      </c>
      <c r="E114" s="28" t="s">
        <v>34</v>
      </c>
      <c r="F114" s="29" t="s">
        <v>19</v>
      </c>
      <c r="G114" s="29" t="s">
        <v>95</v>
      </c>
      <c r="H114" s="29" t="s">
        <v>13</v>
      </c>
      <c r="I114" s="29" t="s">
        <v>19</v>
      </c>
      <c r="J114" s="25"/>
      <c r="K114" s="87">
        <f>K115</f>
        <v>0</v>
      </c>
      <c r="L114" s="88"/>
      <c r="M114" s="89"/>
      <c r="N114" s="81"/>
      <c r="O114" s="81"/>
      <c r="P114" s="81"/>
      <c r="Q114" s="81"/>
      <c r="R114" s="81"/>
      <c r="S114" s="81"/>
      <c r="T114" s="81"/>
      <c r="U114" s="81"/>
      <c r="V114" s="89" t="e">
        <f>SUM(V122)</f>
        <v>#REF!</v>
      </c>
      <c r="W114" s="89" t="e">
        <f>SUM(W122)</f>
        <v>#REF!</v>
      </c>
      <c r="X114" s="87">
        <f>X115</f>
        <v>0</v>
      </c>
    </row>
    <row r="115" spans="2:24" ht="15" hidden="1">
      <c r="B115" s="56" t="s">
        <v>101</v>
      </c>
      <c r="C115" s="24">
        <v>5</v>
      </c>
      <c r="D115" s="24">
        <v>1</v>
      </c>
      <c r="E115" s="28" t="s">
        <v>34</v>
      </c>
      <c r="F115" s="29" t="s">
        <v>14</v>
      </c>
      <c r="G115" s="29" t="s">
        <v>95</v>
      </c>
      <c r="H115" s="29" t="s">
        <v>13</v>
      </c>
      <c r="I115" s="29" t="s">
        <v>19</v>
      </c>
      <c r="J115" s="25"/>
      <c r="K115" s="87">
        <f>K116+K118+K120</f>
        <v>0</v>
      </c>
      <c r="L115" s="88"/>
      <c r="M115" s="89"/>
      <c r="N115" s="81"/>
      <c r="O115" s="81"/>
      <c r="P115" s="81"/>
      <c r="Q115" s="81"/>
      <c r="R115" s="81"/>
      <c r="S115" s="81"/>
      <c r="T115" s="81"/>
      <c r="U115" s="81"/>
      <c r="V115" s="89" t="e">
        <f>SUM(#REF!)</f>
        <v>#REF!</v>
      </c>
      <c r="W115" s="89" t="e">
        <f>SUM(#REF!)</f>
        <v>#REF!</v>
      </c>
      <c r="X115" s="87">
        <f>X116+X118+X120</f>
        <v>0</v>
      </c>
    </row>
    <row r="116" spans="2:24" ht="29.25" customHeight="1" hidden="1">
      <c r="B116" s="58" t="s">
        <v>92</v>
      </c>
      <c r="C116" s="24">
        <v>5</v>
      </c>
      <c r="D116" s="24">
        <v>1</v>
      </c>
      <c r="E116" s="28" t="s">
        <v>34</v>
      </c>
      <c r="F116" s="29" t="s">
        <v>14</v>
      </c>
      <c r="G116" s="29" t="s">
        <v>95</v>
      </c>
      <c r="H116" s="29" t="s">
        <v>93</v>
      </c>
      <c r="I116" s="29" t="s">
        <v>19</v>
      </c>
      <c r="J116" s="25"/>
      <c r="K116" s="87">
        <f>K117</f>
        <v>0</v>
      </c>
      <c r="L116" s="88"/>
      <c r="M116" s="89"/>
      <c r="N116" s="81"/>
      <c r="O116" s="81"/>
      <c r="P116" s="81"/>
      <c r="Q116" s="81"/>
      <c r="R116" s="81"/>
      <c r="S116" s="81"/>
      <c r="T116" s="81"/>
      <c r="U116" s="81"/>
      <c r="V116" s="89"/>
      <c r="W116" s="89"/>
      <c r="X116" s="87">
        <f>X117</f>
        <v>0</v>
      </c>
    </row>
    <row r="117" spans="2:24" ht="30" hidden="1">
      <c r="B117" s="61" t="s">
        <v>98</v>
      </c>
      <c r="C117" s="24">
        <v>5</v>
      </c>
      <c r="D117" s="24">
        <v>1</v>
      </c>
      <c r="E117" s="28" t="s">
        <v>34</v>
      </c>
      <c r="F117" s="29" t="s">
        <v>14</v>
      </c>
      <c r="G117" s="29" t="s">
        <v>95</v>
      </c>
      <c r="H117" s="29" t="s">
        <v>93</v>
      </c>
      <c r="I117" s="29" t="s">
        <v>19</v>
      </c>
      <c r="J117" s="25">
        <v>240</v>
      </c>
      <c r="K117" s="87">
        <v>0</v>
      </c>
      <c r="L117" s="88"/>
      <c r="M117" s="89"/>
      <c r="N117" s="81"/>
      <c r="O117" s="81"/>
      <c r="P117" s="81"/>
      <c r="Q117" s="81"/>
      <c r="R117" s="81"/>
      <c r="S117" s="81"/>
      <c r="T117" s="81"/>
      <c r="U117" s="81"/>
      <c r="V117" s="89"/>
      <c r="W117" s="89"/>
      <c r="X117" s="87">
        <v>0</v>
      </c>
    </row>
    <row r="118" spans="2:24" ht="29.25" customHeight="1" hidden="1">
      <c r="B118" s="58" t="s">
        <v>160</v>
      </c>
      <c r="C118" s="24">
        <v>5</v>
      </c>
      <c r="D118" s="24">
        <v>1</v>
      </c>
      <c r="E118" s="28" t="s">
        <v>34</v>
      </c>
      <c r="F118" s="29" t="s">
        <v>14</v>
      </c>
      <c r="G118" s="29" t="s">
        <v>95</v>
      </c>
      <c r="H118" s="29" t="s">
        <v>159</v>
      </c>
      <c r="I118" s="29" t="s">
        <v>19</v>
      </c>
      <c r="J118" s="25"/>
      <c r="K118" s="87">
        <f>K119</f>
        <v>0</v>
      </c>
      <c r="L118" s="88"/>
      <c r="M118" s="89"/>
      <c r="N118" s="81"/>
      <c r="O118" s="81"/>
      <c r="P118" s="81"/>
      <c r="Q118" s="81"/>
      <c r="R118" s="81"/>
      <c r="S118" s="81"/>
      <c r="T118" s="81"/>
      <c r="U118" s="81"/>
      <c r="V118" s="89"/>
      <c r="W118" s="89"/>
      <c r="X118" s="87">
        <f>X119</f>
        <v>0</v>
      </c>
    </row>
    <row r="119" spans="2:24" ht="30" hidden="1">
      <c r="B119" s="61" t="s">
        <v>98</v>
      </c>
      <c r="C119" s="24">
        <v>5</v>
      </c>
      <c r="D119" s="24">
        <v>1</v>
      </c>
      <c r="E119" s="28" t="s">
        <v>34</v>
      </c>
      <c r="F119" s="29" t="s">
        <v>14</v>
      </c>
      <c r="G119" s="29" t="s">
        <v>95</v>
      </c>
      <c r="H119" s="29" t="s">
        <v>159</v>
      </c>
      <c r="I119" s="29" t="s">
        <v>19</v>
      </c>
      <c r="J119" s="25">
        <v>240</v>
      </c>
      <c r="K119" s="87">
        <v>0</v>
      </c>
      <c r="L119" s="88"/>
      <c r="M119" s="89"/>
      <c r="N119" s="81"/>
      <c r="O119" s="81"/>
      <c r="P119" s="81"/>
      <c r="Q119" s="81"/>
      <c r="R119" s="81"/>
      <c r="S119" s="81"/>
      <c r="T119" s="81"/>
      <c r="U119" s="81"/>
      <c r="V119" s="89"/>
      <c r="W119" s="89"/>
      <c r="X119" s="87">
        <v>0</v>
      </c>
    </row>
    <row r="120" spans="2:24" ht="15" hidden="1">
      <c r="B120" s="58" t="s">
        <v>177</v>
      </c>
      <c r="C120" s="24">
        <v>5</v>
      </c>
      <c r="D120" s="24">
        <v>1</v>
      </c>
      <c r="E120" s="28" t="s">
        <v>34</v>
      </c>
      <c r="F120" s="29" t="s">
        <v>14</v>
      </c>
      <c r="G120" s="29" t="s">
        <v>95</v>
      </c>
      <c r="H120" s="29" t="s">
        <v>169</v>
      </c>
      <c r="I120" s="29" t="s">
        <v>19</v>
      </c>
      <c r="J120" s="25"/>
      <c r="K120" s="87">
        <f>K121</f>
        <v>0</v>
      </c>
      <c r="L120" s="88"/>
      <c r="M120" s="89"/>
      <c r="N120" s="81"/>
      <c r="O120" s="81"/>
      <c r="P120" s="81"/>
      <c r="Q120" s="81"/>
      <c r="R120" s="81"/>
      <c r="S120" s="81"/>
      <c r="T120" s="81"/>
      <c r="U120" s="81"/>
      <c r="V120" s="89"/>
      <c r="W120" s="89"/>
      <c r="X120" s="87">
        <f>X121</f>
        <v>0</v>
      </c>
    </row>
    <row r="121" spans="2:24" ht="30" hidden="1">
      <c r="B121" s="61" t="s">
        <v>98</v>
      </c>
      <c r="C121" s="24">
        <v>5</v>
      </c>
      <c r="D121" s="24">
        <v>1</v>
      </c>
      <c r="E121" s="28" t="s">
        <v>34</v>
      </c>
      <c r="F121" s="29" t="s">
        <v>14</v>
      </c>
      <c r="G121" s="29" t="s">
        <v>95</v>
      </c>
      <c r="H121" s="29" t="s">
        <v>169</v>
      </c>
      <c r="I121" s="29" t="s">
        <v>19</v>
      </c>
      <c r="J121" s="25">
        <v>240</v>
      </c>
      <c r="K121" s="87">
        <v>0</v>
      </c>
      <c r="L121" s="88"/>
      <c r="M121" s="89"/>
      <c r="N121" s="81"/>
      <c r="O121" s="81"/>
      <c r="P121" s="81"/>
      <c r="Q121" s="81"/>
      <c r="R121" s="81"/>
      <c r="S121" s="81"/>
      <c r="T121" s="81"/>
      <c r="U121" s="81"/>
      <c r="V121" s="89"/>
      <c r="W121" s="89"/>
      <c r="X121" s="87">
        <v>0</v>
      </c>
    </row>
    <row r="122" spans="2:24" ht="15" hidden="1">
      <c r="B122" s="23" t="s">
        <v>52</v>
      </c>
      <c r="C122" s="24">
        <v>5</v>
      </c>
      <c r="D122" s="24">
        <v>2</v>
      </c>
      <c r="E122" s="39" t="s">
        <v>36</v>
      </c>
      <c r="F122" s="40" t="s">
        <v>36</v>
      </c>
      <c r="G122" s="40"/>
      <c r="H122" s="40" t="s">
        <v>36</v>
      </c>
      <c r="I122" s="40"/>
      <c r="J122" s="21" t="s">
        <v>36</v>
      </c>
      <c r="K122" s="87">
        <f>K123</f>
        <v>0</v>
      </c>
      <c r="L122" s="88" t="e">
        <f>SUM(#REF!,#REF!,#REF!)</f>
        <v>#REF!</v>
      </c>
      <c r="M122" s="89" t="e">
        <f>SUM(#REF!,#REF!,#REF!)</f>
        <v>#REF!</v>
      </c>
      <c r="N122" s="81"/>
      <c r="O122" s="81"/>
      <c r="P122" s="81"/>
      <c r="Q122" s="81"/>
      <c r="R122" s="81"/>
      <c r="S122" s="81"/>
      <c r="T122" s="81"/>
      <c r="U122" s="81"/>
      <c r="V122" s="90" t="e">
        <f>SUM(V123,#REF!,#REF!)</f>
        <v>#REF!</v>
      </c>
      <c r="W122" s="90" t="e">
        <f>SUM(W123,#REF!,#REF!)</f>
        <v>#REF!</v>
      </c>
      <c r="X122" s="87">
        <f>X123</f>
        <v>0</v>
      </c>
    </row>
    <row r="123" spans="2:24" ht="15" hidden="1">
      <c r="B123" s="56" t="s">
        <v>12</v>
      </c>
      <c r="C123" s="30">
        <v>5</v>
      </c>
      <c r="D123" s="24">
        <v>2</v>
      </c>
      <c r="E123" s="28" t="s">
        <v>34</v>
      </c>
      <c r="F123" s="29" t="s">
        <v>19</v>
      </c>
      <c r="G123" s="29" t="s">
        <v>95</v>
      </c>
      <c r="H123" s="29" t="s">
        <v>13</v>
      </c>
      <c r="I123" s="29" t="s">
        <v>19</v>
      </c>
      <c r="J123" s="34"/>
      <c r="K123" s="87">
        <f>K124</f>
        <v>0</v>
      </c>
      <c r="L123" s="88"/>
      <c r="M123" s="89"/>
      <c r="N123" s="81"/>
      <c r="O123" s="81"/>
      <c r="P123" s="81"/>
      <c r="Q123" s="81"/>
      <c r="R123" s="81"/>
      <c r="S123" s="81"/>
      <c r="T123" s="81"/>
      <c r="U123" s="81"/>
      <c r="V123" s="89" t="e">
        <f>SUM(V124)</f>
        <v>#REF!</v>
      </c>
      <c r="W123" s="89" t="e">
        <f>SUM(W124)</f>
        <v>#REF!</v>
      </c>
      <c r="X123" s="87">
        <f>X124</f>
        <v>0</v>
      </c>
    </row>
    <row r="124" spans="2:24" ht="15" hidden="1">
      <c r="B124" s="56" t="s">
        <v>101</v>
      </c>
      <c r="C124" s="30">
        <v>5</v>
      </c>
      <c r="D124" s="24">
        <v>2</v>
      </c>
      <c r="E124" s="28" t="s">
        <v>34</v>
      </c>
      <c r="F124" s="29" t="s">
        <v>14</v>
      </c>
      <c r="G124" s="29" t="s">
        <v>95</v>
      </c>
      <c r="H124" s="29" t="s">
        <v>13</v>
      </c>
      <c r="I124" s="29" t="s">
        <v>19</v>
      </c>
      <c r="J124" s="34"/>
      <c r="K124" s="87">
        <f>K125+K127+K129+K131</f>
        <v>0</v>
      </c>
      <c r="L124" s="88"/>
      <c r="M124" s="89"/>
      <c r="N124" s="81"/>
      <c r="O124" s="81"/>
      <c r="P124" s="81"/>
      <c r="Q124" s="81"/>
      <c r="R124" s="81"/>
      <c r="S124" s="81"/>
      <c r="T124" s="81"/>
      <c r="U124" s="81"/>
      <c r="V124" s="89" t="e">
        <f>SUM(#REF!)</f>
        <v>#REF!</v>
      </c>
      <c r="W124" s="89" t="e">
        <f>SUM(#REF!)</f>
        <v>#REF!</v>
      </c>
      <c r="X124" s="87">
        <f>X125+X127+X129+X131</f>
        <v>0</v>
      </c>
    </row>
    <row r="125" spans="2:24" ht="51" customHeight="1" hidden="1">
      <c r="B125" s="58" t="s">
        <v>147</v>
      </c>
      <c r="C125" s="24">
        <v>5</v>
      </c>
      <c r="D125" s="24">
        <v>2</v>
      </c>
      <c r="E125" s="28" t="s">
        <v>34</v>
      </c>
      <c r="F125" s="29" t="s">
        <v>14</v>
      </c>
      <c r="G125" s="29" t="s">
        <v>95</v>
      </c>
      <c r="H125" s="29" t="s">
        <v>137</v>
      </c>
      <c r="I125" s="29" t="s">
        <v>19</v>
      </c>
      <c r="J125" s="25"/>
      <c r="K125" s="87">
        <f>K126</f>
        <v>0</v>
      </c>
      <c r="L125" s="88"/>
      <c r="M125" s="89"/>
      <c r="N125" s="81"/>
      <c r="O125" s="81"/>
      <c r="P125" s="81"/>
      <c r="Q125" s="81"/>
      <c r="R125" s="81"/>
      <c r="S125" s="81"/>
      <c r="T125" s="81"/>
      <c r="U125" s="81"/>
      <c r="V125" s="89"/>
      <c r="W125" s="89"/>
      <c r="X125" s="87">
        <f>X126</f>
        <v>0</v>
      </c>
    </row>
    <row r="126" spans="2:24" ht="29.25" customHeight="1" hidden="1">
      <c r="B126" s="61" t="s">
        <v>98</v>
      </c>
      <c r="C126" s="24">
        <v>5</v>
      </c>
      <c r="D126" s="24">
        <v>2</v>
      </c>
      <c r="E126" s="28" t="s">
        <v>34</v>
      </c>
      <c r="F126" s="29" t="s">
        <v>14</v>
      </c>
      <c r="G126" s="29" t="s">
        <v>95</v>
      </c>
      <c r="H126" s="29" t="s">
        <v>137</v>
      </c>
      <c r="I126" s="29" t="s">
        <v>19</v>
      </c>
      <c r="J126" s="25">
        <v>240</v>
      </c>
      <c r="K126" s="87">
        <v>0</v>
      </c>
      <c r="L126" s="88"/>
      <c r="M126" s="89"/>
      <c r="N126" s="81"/>
      <c r="O126" s="81"/>
      <c r="P126" s="81"/>
      <c r="Q126" s="81"/>
      <c r="R126" s="81"/>
      <c r="S126" s="81"/>
      <c r="T126" s="81"/>
      <c r="U126" s="81"/>
      <c r="V126" s="89"/>
      <c r="W126" s="89"/>
      <c r="X126" s="87">
        <v>0</v>
      </c>
    </row>
    <row r="127" spans="2:24" ht="60" hidden="1">
      <c r="B127" s="58" t="s">
        <v>87</v>
      </c>
      <c r="C127" s="24">
        <v>5</v>
      </c>
      <c r="D127" s="24">
        <v>2</v>
      </c>
      <c r="E127" s="28" t="s">
        <v>34</v>
      </c>
      <c r="F127" s="29" t="s">
        <v>14</v>
      </c>
      <c r="G127" s="29" t="s">
        <v>95</v>
      </c>
      <c r="H127" s="29" t="s">
        <v>72</v>
      </c>
      <c r="I127" s="29" t="s">
        <v>19</v>
      </c>
      <c r="J127" s="25"/>
      <c r="K127" s="87">
        <f>K128</f>
        <v>0</v>
      </c>
      <c r="L127" s="88"/>
      <c r="M127" s="89"/>
      <c r="N127" s="81"/>
      <c r="O127" s="81"/>
      <c r="P127" s="81"/>
      <c r="Q127" s="81"/>
      <c r="R127" s="81"/>
      <c r="S127" s="81"/>
      <c r="T127" s="81"/>
      <c r="U127" s="81"/>
      <c r="V127" s="89"/>
      <c r="W127" s="89"/>
      <c r="X127" s="87">
        <f>X128</f>
        <v>0</v>
      </c>
    </row>
    <row r="128" spans="2:24" ht="30" hidden="1">
      <c r="B128" s="61" t="s">
        <v>16</v>
      </c>
      <c r="C128" s="24">
        <v>5</v>
      </c>
      <c r="D128" s="24">
        <v>2</v>
      </c>
      <c r="E128" s="28" t="s">
        <v>34</v>
      </c>
      <c r="F128" s="29" t="s">
        <v>14</v>
      </c>
      <c r="G128" s="29" t="s">
        <v>95</v>
      </c>
      <c r="H128" s="29" t="s">
        <v>72</v>
      </c>
      <c r="I128" s="29" t="s">
        <v>19</v>
      </c>
      <c r="J128" s="25">
        <v>240</v>
      </c>
      <c r="K128" s="87">
        <v>0</v>
      </c>
      <c r="L128" s="88"/>
      <c r="M128" s="89"/>
      <c r="N128" s="81"/>
      <c r="O128" s="81"/>
      <c r="P128" s="81"/>
      <c r="Q128" s="81"/>
      <c r="R128" s="81"/>
      <c r="S128" s="81"/>
      <c r="T128" s="81"/>
      <c r="U128" s="81"/>
      <c r="V128" s="89"/>
      <c r="W128" s="89"/>
      <c r="X128" s="87">
        <v>0</v>
      </c>
    </row>
    <row r="129" spans="2:24" ht="30" hidden="1">
      <c r="B129" s="58" t="s">
        <v>161</v>
      </c>
      <c r="C129" s="24">
        <v>5</v>
      </c>
      <c r="D129" s="24">
        <v>2</v>
      </c>
      <c r="E129" s="28" t="s">
        <v>34</v>
      </c>
      <c r="F129" s="29" t="s">
        <v>14</v>
      </c>
      <c r="G129" s="29" t="s">
        <v>95</v>
      </c>
      <c r="H129" s="29" t="s">
        <v>162</v>
      </c>
      <c r="I129" s="29" t="s">
        <v>19</v>
      </c>
      <c r="J129" s="25"/>
      <c r="K129" s="87">
        <f>K130</f>
        <v>0</v>
      </c>
      <c r="L129" s="88"/>
      <c r="M129" s="89"/>
      <c r="N129" s="81"/>
      <c r="O129" s="81"/>
      <c r="P129" s="81"/>
      <c r="Q129" s="81"/>
      <c r="R129" s="81"/>
      <c r="S129" s="81"/>
      <c r="T129" s="81"/>
      <c r="U129" s="81"/>
      <c r="V129" s="89"/>
      <c r="W129" s="89"/>
      <c r="X129" s="87">
        <f>X130</f>
        <v>0</v>
      </c>
    </row>
    <row r="130" spans="2:24" ht="30" hidden="1">
      <c r="B130" s="61" t="s">
        <v>98</v>
      </c>
      <c r="C130" s="24">
        <v>5</v>
      </c>
      <c r="D130" s="24">
        <v>2</v>
      </c>
      <c r="E130" s="28" t="s">
        <v>34</v>
      </c>
      <c r="F130" s="29" t="s">
        <v>14</v>
      </c>
      <c r="G130" s="29" t="s">
        <v>95</v>
      </c>
      <c r="H130" s="29" t="s">
        <v>162</v>
      </c>
      <c r="I130" s="29" t="s">
        <v>19</v>
      </c>
      <c r="J130" s="25">
        <v>240</v>
      </c>
      <c r="K130" s="87">
        <v>0</v>
      </c>
      <c r="L130" s="88"/>
      <c r="M130" s="89"/>
      <c r="N130" s="81"/>
      <c r="O130" s="81"/>
      <c r="P130" s="81"/>
      <c r="Q130" s="81"/>
      <c r="R130" s="81"/>
      <c r="S130" s="81"/>
      <c r="T130" s="81"/>
      <c r="U130" s="81"/>
      <c r="V130" s="89"/>
      <c r="W130" s="89"/>
      <c r="X130" s="87">
        <v>0</v>
      </c>
    </row>
    <row r="131" spans="2:24" ht="75" hidden="1">
      <c r="B131" s="74" t="s">
        <v>132</v>
      </c>
      <c r="C131" s="24">
        <v>5</v>
      </c>
      <c r="D131" s="24">
        <v>2</v>
      </c>
      <c r="E131" s="28" t="s">
        <v>34</v>
      </c>
      <c r="F131" s="29" t="s">
        <v>14</v>
      </c>
      <c r="G131" s="29" t="s">
        <v>95</v>
      </c>
      <c r="H131" s="29" t="s">
        <v>131</v>
      </c>
      <c r="I131" s="29" t="s">
        <v>19</v>
      </c>
      <c r="J131" s="25"/>
      <c r="K131" s="87">
        <f>K132</f>
        <v>0</v>
      </c>
      <c r="L131" s="88"/>
      <c r="M131" s="89"/>
      <c r="N131" s="81"/>
      <c r="O131" s="81"/>
      <c r="P131" s="81"/>
      <c r="Q131" s="81"/>
      <c r="R131" s="81"/>
      <c r="S131" s="81"/>
      <c r="T131" s="81"/>
      <c r="U131" s="81"/>
      <c r="V131" s="89"/>
      <c r="W131" s="89"/>
      <c r="X131" s="87">
        <f>X132</f>
        <v>0</v>
      </c>
    </row>
    <row r="132" spans="2:24" ht="30" hidden="1">
      <c r="B132" s="61" t="s">
        <v>16</v>
      </c>
      <c r="C132" s="24">
        <v>5</v>
      </c>
      <c r="D132" s="24">
        <v>2</v>
      </c>
      <c r="E132" s="28" t="s">
        <v>34</v>
      </c>
      <c r="F132" s="29" t="s">
        <v>14</v>
      </c>
      <c r="G132" s="29" t="s">
        <v>95</v>
      </c>
      <c r="H132" s="29" t="s">
        <v>131</v>
      </c>
      <c r="I132" s="29" t="s">
        <v>19</v>
      </c>
      <c r="J132" s="25">
        <v>240</v>
      </c>
      <c r="K132" s="87">
        <v>0</v>
      </c>
      <c r="L132" s="88"/>
      <c r="M132" s="89"/>
      <c r="N132" s="81"/>
      <c r="O132" s="81"/>
      <c r="P132" s="81"/>
      <c r="Q132" s="81"/>
      <c r="R132" s="81"/>
      <c r="S132" s="81"/>
      <c r="T132" s="81"/>
      <c r="U132" s="81"/>
      <c r="V132" s="89"/>
      <c r="W132" s="89"/>
      <c r="X132" s="87">
        <v>0</v>
      </c>
    </row>
    <row r="133" spans="2:24" ht="15">
      <c r="B133" s="23" t="s">
        <v>53</v>
      </c>
      <c r="C133" s="24">
        <v>5</v>
      </c>
      <c r="D133" s="24">
        <v>3</v>
      </c>
      <c r="E133" s="28" t="s">
        <v>36</v>
      </c>
      <c r="F133" s="29" t="s">
        <v>36</v>
      </c>
      <c r="G133" s="29"/>
      <c r="H133" s="29" t="s">
        <v>36</v>
      </c>
      <c r="I133" s="29"/>
      <c r="J133" s="25" t="s">
        <v>36</v>
      </c>
      <c r="K133" s="87">
        <f>K134+K138+K141+K145</f>
        <v>2496549.12</v>
      </c>
      <c r="L133" s="88" t="e">
        <f>SUM(#REF!,#REF!,#REF!,#REF!,#REF!)</f>
        <v>#REF!</v>
      </c>
      <c r="M133" s="89" t="e">
        <f>SUM(#REF!,#REF!,#REF!,#REF!,#REF!)</f>
        <v>#REF!</v>
      </c>
      <c r="N133" s="81"/>
      <c r="O133" s="81"/>
      <c r="P133" s="81"/>
      <c r="Q133" s="81"/>
      <c r="R133" s="81"/>
      <c r="S133" s="81"/>
      <c r="T133" s="81"/>
      <c r="U133" s="81"/>
      <c r="V133" s="89">
        <f>SUM(V140)</f>
        <v>0</v>
      </c>
      <c r="W133" s="89">
        <f>SUM(W140)</f>
        <v>0</v>
      </c>
      <c r="X133" s="87">
        <f>X134+X138+X145</f>
        <v>2411549.12</v>
      </c>
    </row>
    <row r="134" spans="2:24" ht="60" hidden="1">
      <c r="B134" s="61" t="s">
        <v>170</v>
      </c>
      <c r="C134" s="24">
        <v>5</v>
      </c>
      <c r="D134" s="24">
        <v>3</v>
      </c>
      <c r="E134" s="28" t="s">
        <v>171</v>
      </c>
      <c r="F134" s="29" t="s">
        <v>19</v>
      </c>
      <c r="G134" s="29" t="s">
        <v>95</v>
      </c>
      <c r="H134" s="29" t="s">
        <v>13</v>
      </c>
      <c r="I134" s="29" t="s">
        <v>19</v>
      </c>
      <c r="J134" s="25"/>
      <c r="K134" s="87">
        <f>K135</f>
        <v>0</v>
      </c>
      <c r="L134" s="88"/>
      <c r="M134" s="89"/>
      <c r="N134" s="81"/>
      <c r="O134" s="81"/>
      <c r="P134" s="81"/>
      <c r="Q134" s="81"/>
      <c r="R134" s="81"/>
      <c r="S134" s="81"/>
      <c r="T134" s="81"/>
      <c r="U134" s="81"/>
      <c r="V134" s="89"/>
      <c r="W134" s="89"/>
      <c r="X134" s="87">
        <f>X135</f>
        <v>0</v>
      </c>
    </row>
    <row r="135" spans="2:24" ht="45" hidden="1">
      <c r="B135" s="61" t="s">
        <v>172</v>
      </c>
      <c r="C135" s="24">
        <v>5</v>
      </c>
      <c r="D135" s="24">
        <v>3</v>
      </c>
      <c r="E135" s="28" t="s">
        <v>171</v>
      </c>
      <c r="F135" s="29" t="s">
        <v>19</v>
      </c>
      <c r="G135" s="29" t="s">
        <v>173</v>
      </c>
      <c r="H135" s="29" t="s">
        <v>13</v>
      </c>
      <c r="I135" s="29" t="s">
        <v>19</v>
      </c>
      <c r="J135" s="25"/>
      <c r="K135" s="87">
        <f>K136</f>
        <v>0</v>
      </c>
      <c r="L135" s="88"/>
      <c r="M135" s="89"/>
      <c r="N135" s="81"/>
      <c r="O135" s="81"/>
      <c r="P135" s="81"/>
      <c r="Q135" s="81"/>
      <c r="R135" s="81"/>
      <c r="S135" s="81"/>
      <c r="T135" s="81"/>
      <c r="U135" s="81"/>
      <c r="V135" s="89"/>
      <c r="W135" s="89"/>
      <c r="X135" s="87">
        <f>X136</f>
        <v>0</v>
      </c>
    </row>
    <row r="136" spans="2:24" ht="30" hidden="1">
      <c r="B136" s="61" t="s">
        <v>174</v>
      </c>
      <c r="C136" s="24">
        <v>5</v>
      </c>
      <c r="D136" s="24">
        <v>3</v>
      </c>
      <c r="E136" s="28" t="s">
        <v>171</v>
      </c>
      <c r="F136" s="29" t="s">
        <v>19</v>
      </c>
      <c r="G136" s="29" t="s">
        <v>173</v>
      </c>
      <c r="H136" s="29" t="s">
        <v>175</v>
      </c>
      <c r="I136" s="29" t="s">
        <v>19</v>
      </c>
      <c r="J136" s="25"/>
      <c r="K136" s="87">
        <f>K137</f>
        <v>0</v>
      </c>
      <c r="L136" s="88"/>
      <c r="M136" s="89"/>
      <c r="N136" s="81"/>
      <c r="O136" s="81"/>
      <c r="P136" s="81"/>
      <c r="Q136" s="81"/>
      <c r="R136" s="81"/>
      <c r="S136" s="81"/>
      <c r="T136" s="81"/>
      <c r="U136" s="81"/>
      <c r="V136" s="89"/>
      <c r="W136" s="89"/>
      <c r="X136" s="87">
        <f>X137</f>
        <v>0</v>
      </c>
    </row>
    <row r="137" spans="2:24" ht="15" hidden="1">
      <c r="B137" s="61" t="s">
        <v>176</v>
      </c>
      <c r="C137" s="24">
        <v>5</v>
      </c>
      <c r="D137" s="24">
        <v>3</v>
      </c>
      <c r="E137" s="28" t="s">
        <v>171</v>
      </c>
      <c r="F137" s="29" t="s">
        <v>19</v>
      </c>
      <c r="G137" s="29" t="s">
        <v>173</v>
      </c>
      <c r="H137" s="29" t="s">
        <v>175</v>
      </c>
      <c r="I137" s="29" t="s">
        <v>19</v>
      </c>
      <c r="J137" s="25">
        <v>540</v>
      </c>
      <c r="K137" s="87">
        <v>0</v>
      </c>
      <c r="L137" s="88"/>
      <c r="M137" s="89"/>
      <c r="N137" s="81"/>
      <c r="O137" s="81"/>
      <c r="P137" s="81"/>
      <c r="Q137" s="81"/>
      <c r="R137" s="81"/>
      <c r="S137" s="81"/>
      <c r="T137" s="81"/>
      <c r="U137" s="81"/>
      <c r="V137" s="89"/>
      <c r="W137" s="89"/>
      <c r="X137" s="87">
        <v>0</v>
      </c>
    </row>
    <row r="138" spans="2:24" ht="37.5" customHeight="1">
      <c r="B138" s="27" t="s">
        <v>189</v>
      </c>
      <c r="C138" s="24">
        <v>5</v>
      </c>
      <c r="D138" s="24">
        <v>3</v>
      </c>
      <c r="E138" s="28" t="s">
        <v>138</v>
      </c>
      <c r="F138" s="29" t="s">
        <v>19</v>
      </c>
      <c r="G138" s="29" t="s">
        <v>95</v>
      </c>
      <c r="H138" s="29" t="s">
        <v>13</v>
      </c>
      <c r="I138" s="29" t="s">
        <v>19</v>
      </c>
      <c r="J138" s="25"/>
      <c r="K138" s="87">
        <f>K139</f>
        <v>411549.12</v>
      </c>
      <c r="L138" s="88"/>
      <c r="M138" s="89"/>
      <c r="N138" s="81"/>
      <c r="O138" s="81"/>
      <c r="P138" s="81"/>
      <c r="Q138" s="81"/>
      <c r="R138" s="81"/>
      <c r="S138" s="81"/>
      <c r="T138" s="81"/>
      <c r="U138" s="81"/>
      <c r="V138" s="89"/>
      <c r="W138" s="89"/>
      <c r="X138" s="87">
        <f>X139</f>
        <v>411549.12</v>
      </c>
    </row>
    <row r="139" spans="2:24" ht="15">
      <c r="B139" s="27" t="s">
        <v>148</v>
      </c>
      <c r="C139" s="24">
        <v>5</v>
      </c>
      <c r="D139" s="24">
        <v>3</v>
      </c>
      <c r="E139" s="28" t="s">
        <v>138</v>
      </c>
      <c r="F139" s="29" t="s">
        <v>19</v>
      </c>
      <c r="G139" s="29" t="s">
        <v>140</v>
      </c>
      <c r="H139" s="29" t="s">
        <v>139</v>
      </c>
      <c r="I139" s="29" t="s">
        <v>19</v>
      </c>
      <c r="J139" s="25"/>
      <c r="K139" s="87">
        <f>K140</f>
        <v>411549.12</v>
      </c>
      <c r="L139" s="88"/>
      <c r="M139" s="89"/>
      <c r="N139" s="81"/>
      <c r="O139" s="81"/>
      <c r="P139" s="81"/>
      <c r="Q139" s="81"/>
      <c r="R139" s="81"/>
      <c r="S139" s="81"/>
      <c r="T139" s="81"/>
      <c r="U139" s="81"/>
      <c r="V139" s="89"/>
      <c r="W139" s="89"/>
      <c r="X139" s="87">
        <f>X140</f>
        <v>411549.12</v>
      </c>
    </row>
    <row r="140" spans="2:24" ht="30">
      <c r="B140" s="33" t="s">
        <v>98</v>
      </c>
      <c r="C140" s="24">
        <v>5</v>
      </c>
      <c r="D140" s="24">
        <v>3</v>
      </c>
      <c r="E140" s="28" t="s">
        <v>138</v>
      </c>
      <c r="F140" s="29" t="s">
        <v>19</v>
      </c>
      <c r="G140" s="29" t="s">
        <v>140</v>
      </c>
      <c r="H140" s="29" t="s">
        <v>139</v>
      </c>
      <c r="I140" s="29" t="s">
        <v>19</v>
      </c>
      <c r="J140" s="25">
        <v>240</v>
      </c>
      <c r="K140" s="87">
        <v>411549.12</v>
      </c>
      <c r="L140" s="88"/>
      <c r="M140" s="89"/>
      <c r="N140" s="81"/>
      <c r="O140" s="81"/>
      <c r="P140" s="81"/>
      <c r="Q140" s="81"/>
      <c r="R140" s="81"/>
      <c r="S140" s="81"/>
      <c r="T140" s="81"/>
      <c r="U140" s="81"/>
      <c r="V140" s="89"/>
      <c r="W140" s="89"/>
      <c r="X140" s="87">
        <v>411549.12</v>
      </c>
    </row>
    <row r="141" spans="2:24" ht="60">
      <c r="B141" s="27" t="s">
        <v>187</v>
      </c>
      <c r="C141" s="24">
        <v>5</v>
      </c>
      <c r="D141" s="24">
        <v>3</v>
      </c>
      <c r="E141" s="28" t="s">
        <v>185</v>
      </c>
      <c r="F141" s="29" t="s">
        <v>19</v>
      </c>
      <c r="G141" s="29" t="s">
        <v>95</v>
      </c>
      <c r="H141" s="29" t="s">
        <v>13</v>
      </c>
      <c r="I141" s="29" t="s">
        <v>19</v>
      </c>
      <c r="J141" s="25"/>
      <c r="K141" s="87">
        <f>K142</f>
        <v>85000</v>
      </c>
      <c r="L141" s="88"/>
      <c r="M141" s="89"/>
      <c r="N141" s="81"/>
      <c r="O141" s="81"/>
      <c r="P141" s="81"/>
      <c r="Q141" s="81"/>
      <c r="R141" s="81"/>
      <c r="S141" s="81"/>
      <c r="T141" s="81"/>
      <c r="U141" s="81"/>
      <c r="V141" s="89"/>
      <c r="W141" s="89"/>
      <c r="X141" s="87">
        <f>X142</f>
        <v>0</v>
      </c>
    </row>
    <row r="142" spans="2:24" ht="88.5" customHeight="1">
      <c r="B142" s="27" t="s">
        <v>188</v>
      </c>
      <c r="C142" s="24">
        <v>5</v>
      </c>
      <c r="D142" s="24">
        <v>3</v>
      </c>
      <c r="E142" s="28" t="s">
        <v>185</v>
      </c>
      <c r="F142" s="29" t="s">
        <v>19</v>
      </c>
      <c r="G142" s="29" t="s">
        <v>95</v>
      </c>
      <c r="H142" s="29" t="s">
        <v>186</v>
      </c>
      <c r="I142" s="29" t="s">
        <v>19</v>
      </c>
      <c r="J142" s="25"/>
      <c r="K142" s="87">
        <f>K143</f>
        <v>85000</v>
      </c>
      <c r="L142" s="88"/>
      <c r="M142" s="89"/>
      <c r="N142" s="81"/>
      <c r="O142" s="81"/>
      <c r="P142" s="81"/>
      <c r="Q142" s="81"/>
      <c r="R142" s="81"/>
      <c r="S142" s="81"/>
      <c r="T142" s="81"/>
      <c r="U142" s="81"/>
      <c r="V142" s="89"/>
      <c r="W142" s="89"/>
      <c r="X142" s="87">
        <f>X143</f>
        <v>0</v>
      </c>
    </row>
    <row r="143" spans="2:24" ht="30">
      <c r="B143" s="33" t="s">
        <v>98</v>
      </c>
      <c r="C143" s="24">
        <v>5</v>
      </c>
      <c r="D143" s="24">
        <v>3</v>
      </c>
      <c r="E143" s="28" t="s">
        <v>185</v>
      </c>
      <c r="F143" s="29" t="s">
        <v>19</v>
      </c>
      <c r="G143" s="29" t="s">
        <v>95</v>
      </c>
      <c r="H143" s="29" t="s">
        <v>186</v>
      </c>
      <c r="I143" s="31" t="s">
        <v>19</v>
      </c>
      <c r="J143" s="34">
        <v>240</v>
      </c>
      <c r="K143" s="87">
        <v>85000</v>
      </c>
      <c r="L143" s="88"/>
      <c r="M143" s="88"/>
      <c r="N143" s="81"/>
      <c r="O143" s="81"/>
      <c r="P143" s="81"/>
      <c r="Q143" s="81"/>
      <c r="R143" s="81"/>
      <c r="S143" s="81"/>
      <c r="T143" s="81"/>
      <c r="U143" s="81"/>
      <c r="V143" s="89"/>
      <c r="W143" s="89"/>
      <c r="X143" s="87">
        <v>0</v>
      </c>
    </row>
    <row r="144" spans="2:24" ht="15">
      <c r="B144" s="56" t="s">
        <v>12</v>
      </c>
      <c r="C144" s="24">
        <v>5</v>
      </c>
      <c r="D144" s="24">
        <v>3</v>
      </c>
      <c r="E144" s="28" t="s">
        <v>34</v>
      </c>
      <c r="F144" s="29" t="s">
        <v>19</v>
      </c>
      <c r="G144" s="29" t="s">
        <v>95</v>
      </c>
      <c r="H144" s="29" t="s">
        <v>13</v>
      </c>
      <c r="I144" s="29" t="s">
        <v>19</v>
      </c>
      <c r="J144" s="25"/>
      <c r="K144" s="87">
        <f>K145</f>
        <v>2000000</v>
      </c>
      <c r="L144" s="88"/>
      <c r="M144" s="95"/>
      <c r="N144" s="81"/>
      <c r="O144" s="81"/>
      <c r="P144" s="81"/>
      <c r="Q144" s="81"/>
      <c r="R144" s="81"/>
      <c r="S144" s="81"/>
      <c r="T144" s="81"/>
      <c r="U144" s="81"/>
      <c r="V144" s="96">
        <f>SUM(V146)</f>
        <v>0</v>
      </c>
      <c r="W144" s="96">
        <f>SUM(W146)</f>
        <v>0</v>
      </c>
      <c r="X144" s="87">
        <f>X145</f>
        <v>2000000</v>
      </c>
    </row>
    <row r="145" spans="2:24" ht="15">
      <c r="B145" s="56" t="s">
        <v>101</v>
      </c>
      <c r="C145" s="24">
        <v>5</v>
      </c>
      <c r="D145" s="24">
        <v>3</v>
      </c>
      <c r="E145" s="28" t="s">
        <v>34</v>
      </c>
      <c r="F145" s="29" t="s">
        <v>14</v>
      </c>
      <c r="G145" s="29" t="s">
        <v>95</v>
      </c>
      <c r="H145" s="29" t="s">
        <v>13</v>
      </c>
      <c r="I145" s="29" t="s">
        <v>19</v>
      </c>
      <c r="J145" s="25"/>
      <c r="K145" s="87">
        <f>K146+K148+K151+K153+K155</f>
        <v>2000000</v>
      </c>
      <c r="L145" s="88"/>
      <c r="M145" s="89"/>
      <c r="N145" s="81"/>
      <c r="O145" s="81"/>
      <c r="P145" s="81"/>
      <c r="Q145" s="81"/>
      <c r="R145" s="81"/>
      <c r="S145" s="81"/>
      <c r="T145" s="81"/>
      <c r="U145" s="81"/>
      <c r="V145" s="89" t="e">
        <f>SUM(#REF!)</f>
        <v>#REF!</v>
      </c>
      <c r="W145" s="89" t="e">
        <f>SUM(#REF!)</f>
        <v>#REF!</v>
      </c>
      <c r="X145" s="87">
        <f>X146+X148+X151+X153+X155</f>
        <v>2000000</v>
      </c>
    </row>
    <row r="146" spans="2:24" ht="30" hidden="1">
      <c r="B146" s="58" t="s">
        <v>161</v>
      </c>
      <c r="C146" s="24">
        <v>5</v>
      </c>
      <c r="D146" s="24">
        <v>3</v>
      </c>
      <c r="E146" s="28" t="s">
        <v>34</v>
      </c>
      <c r="F146" s="29" t="s">
        <v>14</v>
      </c>
      <c r="G146" s="29" t="s">
        <v>95</v>
      </c>
      <c r="H146" s="29" t="s">
        <v>162</v>
      </c>
      <c r="I146" s="29" t="s">
        <v>19</v>
      </c>
      <c r="J146" s="25"/>
      <c r="K146" s="87">
        <f>K147</f>
        <v>0</v>
      </c>
      <c r="L146" s="88"/>
      <c r="M146" s="89"/>
      <c r="N146" s="81"/>
      <c r="O146" s="81"/>
      <c r="P146" s="81"/>
      <c r="Q146" s="81"/>
      <c r="R146" s="81"/>
      <c r="S146" s="81"/>
      <c r="T146" s="81"/>
      <c r="U146" s="81"/>
      <c r="V146" s="89"/>
      <c r="W146" s="89"/>
      <c r="X146" s="87">
        <f>X147</f>
        <v>0</v>
      </c>
    </row>
    <row r="147" spans="2:24" ht="30" hidden="1">
      <c r="B147" s="61" t="s">
        <v>98</v>
      </c>
      <c r="C147" s="24">
        <v>5</v>
      </c>
      <c r="D147" s="24">
        <v>3</v>
      </c>
      <c r="E147" s="28" t="s">
        <v>34</v>
      </c>
      <c r="F147" s="29" t="s">
        <v>14</v>
      </c>
      <c r="G147" s="29" t="s">
        <v>95</v>
      </c>
      <c r="H147" s="29" t="s">
        <v>162</v>
      </c>
      <c r="I147" s="29" t="s">
        <v>19</v>
      </c>
      <c r="J147" s="25">
        <v>240</v>
      </c>
      <c r="K147" s="87">
        <v>0</v>
      </c>
      <c r="L147" s="88"/>
      <c r="M147" s="89"/>
      <c r="N147" s="81"/>
      <c r="O147" s="81"/>
      <c r="P147" s="81"/>
      <c r="Q147" s="81"/>
      <c r="R147" s="81"/>
      <c r="S147" s="81"/>
      <c r="T147" s="81"/>
      <c r="U147" s="81"/>
      <c r="V147" s="89"/>
      <c r="W147" s="89"/>
      <c r="X147" s="87">
        <v>0</v>
      </c>
    </row>
    <row r="148" spans="2:24" ht="30">
      <c r="B148" s="58" t="s">
        <v>67</v>
      </c>
      <c r="C148" s="24">
        <v>5</v>
      </c>
      <c r="D148" s="24">
        <v>3</v>
      </c>
      <c r="E148" s="28" t="s">
        <v>34</v>
      </c>
      <c r="F148" s="29" t="s">
        <v>14</v>
      </c>
      <c r="G148" s="49" t="s">
        <v>95</v>
      </c>
      <c r="H148" s="49" t="s">
        <v>68</v>
      </c>
      <c r="I148" s="49" t="s">
        <v>19</v>
      </c>
      <c r="J148" s="25"/>
      <c r="K148" s="87">
        <f>K149+K152</f>
        <v>2000000</v>
      </c>
      <c r="L148" s="99"/>
      <c r="M148" s="99"/>
      <c r="N148" s="81"/>
      <c r="O148" s="81"/>
      <c r="P148" s="81"/>
      <c r="Q148" s="81"/>
      <c r="R148" s="81"/>
      <c r="S148" s="81"/>
      <c r="T148" s="81"/>
      <c r="U148" s="81"/>
      <c r="V148" s="89"/>
      <c r="W148" s="89"/>
      <c r="X148" s="87">
        <f>X149+X152</f>
        <v>2000000</v>
      </c>
    </row>
    <row r="149" spans="2:24" ht="30">
      <c r="B149" s="61" t="s">
        <v>98</v>
      </c>
      <c r="C149" s="24">
        <v>5</v>
      </c>
      <c r="D149" s="24">
        <v>3</v>
      </c>
      <c r="E149" s="28" t="s">
        <v>34</v>
      </c>
      <c r="F149" s="29" t="s">
        <v>14</v>
      </c>
      <c r="G149" s="49" t="s">
        <v>95</v>
      </c>
      <c r="H149" s="49" t="s">
        <v>68</v>
      </c>
      <c r="I149" s="49" t="s">
        <v>19</v>
      </c>
      <c r="J149" s="25">
        <v>240</v>
      </c>
      <c r="K149" s="87">
        <v>2000000</v>
      </c>
      <c r="L149" s="99"/>
      <c r="M149" s="99"/>
      <c r="N149" s="81"/>
      <c r="O149" s="81"/>
      <c r="P149" s="81"/>
      <c r="Q149" s="81"/>
      <c r="R149" s="81"/>
      <c r="S149" s="81"/>
      <c r="T149" s="81"/>
      <c r="U149" s="81"/>
      <c r="V149" s="89"/>
      <c r="W149" s="89"/>
      <c r="X149" s="87">
        <v>2000000</v>
      </c>
    </row>
    <row r="150" spans="2:24" ht="30" hidden="1">
      <c r="B150" s="59" t="s">
        <v>78</v>
      </c>
      <c r="C150" s="24">
        <v>5</v>
      </c>
      <c r="D150" s="24">
        <v>3</v>
      </c>
      <c r="E150" s="28" t="s">
        <v>34</v>
      </c>
      <c r="F150" s="29" t="s">
        <v>14</v>
      </c>
      <c r="G150" s="49"/>
      <c r="H150" s="49" t="s">
        <v>69</v>
      </c>
      <c r="I150" s="49"/>
      <c r="J150" s="25"/>
      <c r="K150" s="87">
        <f>K151</f>
        <v>0</v>
      </c>
      <c r="L150" s="99"/>
      <c r="M150" s="99"/>
      <c r="N150" s="81"/>
      <c r="O150" s="81"/>
      <c r="P150" s="81"/>
      <c r="Q150" s="81"/>
      <c r="R150" s="81"/>
      <c r="S150" s="81"/>
      <c r="T150" s="81"/>
      <c r="U150" s="81"/>
      <c r="V150" s="89"/>
      <c r="W150" s="89"/>
      <c r="X150" s="87">
        <f>X151</f>
        <v>0</v>
      </c>
    </row>
    <row r="151" spans="2:24" ht="30" hidden="1">
      <c r="B151" s="61" t="s">
        <v>16</v>
      </c>
      <c r="C151" s="24">
        <v>5</v>
      </c>
      <c r="D151" s="24">
        <v>3</v>
      </c>
      <c r="E151" s="28" t="s">
        <v>34</v>
      </c>
      <c r="F151" s="29" t="s">
        <v>14</v>
      </c>
      <c r="G151" s="49"/>
      <c r="H151" s="49" t="s">
        <v>69</v>
      </c>
      <c r="I151" s="49"/>
      <c r="J151" s="25">
        <v>200</v>
      </c>
      <c r="K151" s="87">
        <v>0</v>
      </c>
      <c r="L151" s="99"/>
      <c r="M151" s="99"/>
      <c r="N151" s="81"/>
      <c r="O151" s="81"/>
      <c r="P151" s="81"/>
      <c r="Q151" s="81"/>
      <c r="R151" s="81"/>
      <c r="S151" s="81"/>
      <c r="T151" s="81"/>
      <c r="U151" s="81"/>
      <c r="V151" s="89"/>
      <c r="W151" s="89"/>
      <c r="X151" s="87">
        <v>0</v>
      </c>
    </row>
    <row r="152" spans="2:24" ht="15" hidden="1">
      <c r="B152" s="27" t="s">
        <v>99</v>
      </c>
      <c r="C152" s="30">
        <v>5</v>
      </c>
      <c r="D152" s="24">
        <v>3</v>
      </c>
      <c r="E152" s="28" t="s">
        <v>34</v>
      </c>
      <c r="F152" s="29" t="s">
        <v>14</v>
      </c>
      <c r="G152" s="29" t="s">
        <v>95</v>
      </c>
      <c r="H152" s="29" t="s">
        <v>68</v>
      </c>
      <c r="I152" s="31" t="s">
        <v>19</v>
      </c>
      <c r="J152" s="32">
        <v>850</v>
      </c>
      <c r="K152" s="87">
        <v>0</v>
      </c>
      <c r="L152" s="88">
        <v>18459.9</v>
      </c>
      <c r="M152" s="89">
        <v>15337.1</v>
      </c>
      <c r="N152" s="81"/>
      <c r="O152" s="81"/>
      <c r="P152" s="81"/>
      <c r="Q152" s="81"/>
      <c r="R152" s="81"/>
      <c r="S152" s="81"/>
      <c r="T152" s="81"/>
      <c r="U152" s="81"/>
      <c r="V152" s="90">
        <v>80</v>
      </c>
      <c r="W152" s="90">
        <v>40</v>
      </c>
      <c r="X152" s="87">
        <v>0</v>
      </c>
    </row>
    <row r="153" spans="2:24" ht="45" hidden="1">
      <c r="B153" s="59" t="s">
        <v>79</v>
      </c>
      <c r="C153" s="24">
        <v>5</v>
      </c>
      <c r="D153" s="24">
        <v>3</v>
      </c>
      <c r="E153" s="28" t="s">
        <v>34</v>
      </c>
      <c r="F153" s="29" t="s">
        <v>14</v>
      </c>
      <c r="G153" s="49" t="s">
        <v>95</v>
      </c>
      <c r="H153" s="49" t="s">
        <v>70</v>
      </c>
      <c r="I153" s="49" t="s">
        <v>19</v>
      </c>
      <c r="J153" s="25"/>
      <c r="K153" s="87">
        <f>K154</f>
        <v>0</v>
      </c>
      <c r="L153" s="99"/>
      <c r="M153" s="99"/>
      <c r="N153" s="81"/>
      <c r="O153" s="81"/>
      <c r="P153" s="81"/>
      <c r="Q153" s="81"/>
      <c r="R153" s="81"/>
      <c r="S153" s="81"/>
      <c r="T153" s="81"/>
      <c r="U153" s="81"/>
      <c r="V153" s="89"/>
      <c r="W153" s="89"/>
      <c r="X153" s="87">
        <f>X154</f>
        <v>0</v>
      </c>
    </row>
    <row r="154" spans="2:24" ht="30" hidden="1">
      <c r="B154" s="61" t="s">
        <v>98</v>
      </c>
      <c r="C154" s="24">
        <v>5</v>
      </c>
      <c r="D154" s="24">
        <v>3</v>
      </c>
      <c r="E154" s="28" t="s">
        <v>34</v>
      </c>
      <c r="F154" s="29" t="s">
        <v>14</v>
      </c>
      <c r="G154" s="49" t="s">
        <v>95</v>
      </c>
      <c r="H154" s="49" t="s">
        <v>70</v>
      </c>
      <c r="I154" s="49" t="s">
        <v>19</v>
      </c>
      <c r="J154" s="25">
        <v>240</v>
      </c>
      <c r="K154" s="87">
        <v>0</v>
      </c>
      <c r="L154" s="99"/>
      <c r="M154" s="99"/>
      <c r="N154" s="81"/>
      <c r="O154" s="81"/>
      <c r="P154" s="81"/>
      <c r="Q154" s="81"/>
      <c r="R154" s="81"/>
      <c r="S154" s="81"/>
      <c r="T154" s="81"/>
      <c r="U154" s="81"/>
      <c r="V154" s="89"/>
      <c r="W154" s="89"/>
      <c r="X154" s="87">
        <v>0</v>
      </c>
    </row>
    <row r="155" spans="2:24" ht="30.75" customHeight="1" hidden="1">
      <c r="B155" s="59" t="s">
        <v>80</v>
      </c>
      <c r="C155" s="24">
        <v>5</v>
      </c>
      <c r="D155" s="24">
        <v>3</v>
      </c>
      <c r="E155" s="28" t="s">
        <v>34</v>
      </c>
      <c r="F155" s="29" t="s">
        <v>14</v>
      </c>
      <c r="G155" s="49" t="s">
        <v>95</v>
      </c>
      <c r="H155" s="49" t="s">
        <v>71</v>
      </c>
      <c r="I155" s="49" t="s">
        <v>19</v>
      </c>
      <c r="J155" s="25"/>
      <c r="K155" s="87">
        <f>K156</f>
        <v>0</v>
      </c>
      <c r="L155" s="99"/>
      <c r="M155" s="99"/>
      <c r="N155" s="81"/>
      <c r="O155" s="81"/>
      <c r="P155" s="81"/>
      <c r="Q155" s="81"/>
      <c r="R155" s="81"/>
      <c r="S155" s="81"/>
      <c r="T155" s="81"/>
      <c r="U155" s="81"/>
      <c r="V155" s="89"/>
      <c r="W155" s="89"/>
      <c r="X155" s="87">
        <f>X156</f>
        <v>0</v>
      </c>
    </row>
    <row r="156" spans="2:24" ht="30" hidden="1">
      <c r="B156" s="61" t="s">
        <v>98</v>
      </c>
      <c r="C156" s="24">
        <v>5</v>
      </c>
      <c r="D156" s="24">
        <v>3</v>
      </c>
      <c r="E156" s="28" t="s">
        <v>34</v>
      </c>
      <c r="F156" s="29" t="s">
        <v>14</v>
      </c>
      <c r="G156" s="49" t="s">
        <v>95</v>
      </c>
      <c r="H156" s="49" t="s">
        <v>71</v>
      </c>
      <c r="I156" s="49" t="s">
        <v>19</v>
      </c>
      <c r="J156" s="25">
        <v>240</v>
      </c>
      <c r="K156" s="87">
        <v>0</v>
      </c>
      <c r="L156" s="99"/>
      <c r="M156" s="99"/>
      <c r="N156" s="81"/>
      <c r="O156" s="81"/>
      <c r="P156" s="81"/>
      <c r="Q156" s="81"/>
      <c r="R156" s="81"/>
      <c r="S156" s="81"/>
      <c r="T156" s="81"/>
      <c r="U156" s="81"/>
      <c r="V156" s="89"/>
      <c r="W156" s="89"/>
      <c r="X156" s="87">
        <v>0</v>
      </c>
    </row>
    <row r="157" spans="2:24" ht="18.75">
      <c r="B157" s="35" t="s">
        <v>55</v>
      </c>
      <c r="C157" s="36">
        <v>8</v>
      </c>
      <c r="D157" s="24"/>
      <c r="E157" s="62"/>
      <c r="F157" s="49"/>
      <c r="G157" s="49"/>
      <c r="H157" s="49"/>
      <c r="I157" s="49"/>
      <c r="J157" s="25"/>
      <c r="K157" s="100">
        <f>K158</f>
        <v>6800192</v>
      </c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94" t="e">
        <f>SUM(V158,#REF!)</f>
        <v>#REF!</v>
      </c>
      <c r="W157" s="94" t="e">
        <f>SUM(W158,#REF!)</f>
        <v>#REF!</v>
      </c>
      <c r="X157" s="100">
        <f>X158</f>
        <v>6790136.95</v>
      </c>
    </row>
    <row r="158" spans="2:24" ht="15">
      <c r="B158" s="23" t="s">
        <v>2</v>
      </c>
      <c r="C158" s="24">
        <v>8</v>
      </c>
      <c r="D158" s="24">
        <v>1</v>
      </c>
      <c r="E158" s="62"/>
      <c r="F158" s="49"/>
      <c r="G158" s="49"/>
      <c r="H158" s="49"/>
      <c r="I158" s="49"/>
      <c r="J158" s="25"/>
      <c r="K158" s="101">
        <f>+K160</f>
        <v>6800192</v>
      </c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9" t="e">
        <f>SUM(#REF!)</f>
        <v>#REF!</v>
      </c>
      <c r="W158" s="89" t="e">
        <f>SUM(#REF!)</f>
        <v>#REF!</v>
      </c>
      <c r="X158" s="101">
        <f>+X160</f>
        <v>6790136.95</v>
      </c>
    </row>
    <row r="159" spans="2:24" ht="15">
      <c r="B159" s="56" t="s">
        <v>12</v>
      </c>
      <c r="C159" s="30">
        <v>8</v>
      </c>
      <c r="D159" s="24">
        <v>1</v>
      </c>
      <c r="E159" s="28" t="s">
        <v>34</v>
      </c>
      <c r="F159" s="29" t="s">
        <v>19</v>
      </c>
      <c r="G159" s="29" t="s">
        <v>95</v>
      </c>
      <c r="H159" s="29" t="s">
        <v>13</v>
      </c>
      <c r="I159" s="29" t="s">
        <v>19</v>
      </c>
      <c r="J159" s="25"/>
      <c r="K159" s="87">
        <f>K160</f>
        <v>6800192</v>
      </c>
      <c r="L159" s="88"/>
      <c r="M159" s="89"/>
      <c r="N159" s="81"/>
      <c r="O159" s="81"/>
      <c r="P159" s="81"/>
      <c r="Q159" s="81"/>
      <c r="R159" s="81"/>
      <c r="S159" s="81"/>
      <c r="T159" s="81"/>
      <c r="U159" s="81"/>
      <c r="V159" s="89">
        <f>SUM(V160)</f>
        <v>9322.7</v>
      </c>
      <c r="W159" s="89">
        <f>SUM(W160)</f>
        <v>9705.2</v>
      </c>
      <c r="X159" s="87">
        <f>X160</f>
        <v>6790136.95</v>
      </c>
    </row>
    <row r="160" spans="2:24" ht="15">
      <c r="B160" s="56" t="s">
        <v>101</v>
      </c>
      <c r="C160" s="24">
        <v>8</v>
      </c>
      <c r="D160" s="24">
        <v>1</v>
      </c>
      <c r="E160" s="28" t="s">
        <v>34</v>
      </c>
      <c r="F160" s="29" t="s">
        <v>14</v>
      </c>
      <c r="G160" s="29" t="s">
        <v>95</v>
      </c>
      <c r="H160" s="29" t="s">
        <v>13</v>
      </c>
      <c r="I160" s="29" t="s">
        <v>19</v>
      </c>
      <c r="J160" s="34"/>
      <c r="K160" s="101">
        <f>K161+K169++K171+K173+K175+K178+K180+K167+K182</f>
        <v>6800192</v>
      </c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9">
        <f>SUM(V161,V165)</f>
        <v>9322.7</v>
      </c>
      <c r="W160" s="89">
        <f>SUM(W161,W165)</f>
        <v>9705.2</v>
      </c>
      <c r="X160" s="101">
        <f>X161+X169++X171+X173+X175+X178+X180+X167+X182</f>
        <v>6790136.95</v>
      </c>
    </row>
    <row r="161" spans="2:24" ht="45.75" customHeight="1">
      <c r="B161" s="57" t="s">
        <v>110</v>
      </c>
      <c r="C161" s="24">
        <v>8</v>
      </c>
      <c r="D161" s="24">
        <v>1</v>
      </c>
      <c r="E161" s="28" t="s">
        <v>34</v>
      </c>
      <c r="F161" s="29" t="s">
        <v>14</v>
      </c>
      <c r="G161" s="29" t="s">
        <v>95</v>
      </c>
      <c r="H161" s="29" t="s">
        <v>6</v>
      </c>
      <c r="I161" s="29" t="s">
        <v>19</v>
      </c>
      <c r="J161" s="34"/>
      <c r="K161" s="101">
        <f>K162+K163+K164</f>
        <v>5880405.78</v>
      </c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9">
        <f>SUM(V162,V163,V164)</f>
        <v>9322</v>
      </c>
      <c r="W161" s="89">
        <f>SUM(W162,W163,W164)</f>
        <v>9697</v>
      </c>
      <c r="X161" s="101">
        <f>X162+X163+X164</f>
        <v>5809964.11</v>
      </c>
    </row>
    <row r="162" spans="2:24" ht="32.25" customHeight="1">
      <c r="B162" s="33" t="s">
        <v>111</v>
      </c>
      <c r="C162" s="24">
        <v>8</v>
      </c>
      <c r="D162" s="24">
        <v>1</v>
      </c>
      <c r="E162" s="28" t="s">
        <v>34</v>
      </c>
      <c r="F162" s="29" t="s">
        <v>14</v>
      </c>
      <c r="G162" s="29" t="s">
        <v>95</v>
      </c>
      <c r="H162" s="29" t="s">
        <v>6</v>
      </c>
      <c r="I162" s="29" t="s">
        <v>19</v>
      </c>
      <c r="J162" s="25">
        <v>110</v>
      </c>
      <c r="K162" s="101">
        <v>5306405.78</v>
      </c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9">
        <v>7607</v>
      </c>
      <c r="W162" s="89">
        <v>7897</v>
      </c>
      <c r="X162" s="101">
        <v>5235964.11</v>
      </c>
    </row>
    <row r="163" spans="2:24" ht="30">
      <c r="B163" s="27" t="s">
        <v>98</v>
      </c>
      <c r="C163" s="24">
        <v>8</v>
      </c>
      <c r="D163" s="24">
        <v>1</v>
      </c>
      <c r="E163" s="28" t="s">
        <v>34</v>
      </c>
      <c r="F163" s="29" t="s">
        <v>14</v>
      </c>
      <c r="G163" s="29" t="s">
        <v>95</v>
      </c>
      <c r="H163" s="29" t="s">
        <v>6</v>
      </c>
      <c r="I163" s="29" t="s">
        <v>19</v>
      </c>
      <c r="J163" s="25">
        <v>240</v>
      </c>
      <c r="K163" s="101">
        <v>574000</v>
      </c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9">
        <v>1436</v>
      </c>
      <c r="W163" s="89">
        <v>1503</v>
      </c>
      <c r="X163" s="101">
        <v>574000</v>
      </c>
    </row>
    <row r="164" spans="2:24" ht="15" hidden="1">
      <c r="B164" s="27" t="s">
        <v>99</v>
      </c>
      <c r="C164" s="24">
        <v>8</v>
      </c>
      <c r="D164" s="24">
        <v>1</v>
      </c>
      <c r="E164" s="28" t="s">
        <v>34</v>
      </c>
      <c r="F164" s="29" t="s">
        <v>14</v>
      </c>
      <c r="G164" s="29" t="s">
        <v>95</v>
      </c>
      <c r="H164" s="29" t="s">
        <v>6</v>
      </c>
      <c r="I164" s="29" t="s">
        <v>19</v>
      </c>
      <c r="J164" s="25">
        <v>850</v>
      </c>
      <c r="K164" s="101">
        <v>0</v>
      </c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9">
        <v>279</v>
      </c>
      <c r="W164" s="89">
        <v>297</v>
      </c>
      <c r="X164" s="101">
        <v>0</v>
      </c>
    </row>
    <row r="165" spans="2:24" ht="30" hidden="1">
      <c r="B165" s="27" t="s">
        <v>73</v>
      </c>
      <c r="C165" s="24">
        <v>8</v>
      </c>
      <c r="D165" s="24">
        <v>1</v>
      </c>
      <c r="E165" s="28" t="s">
        <v>34</v>
      </c>
      <c r="F165" s="29" t="s">
        <v>14</v>
      </c>
      <c r="G165" s="29"/>
      <c r="H165" s="29" t="s">
        <v>9</v>
      </c>
      <c r="I165" s="29"/>
      <c r="J165" s="25"/>
      <c r="K165" s="101">
        <f>K166</f>
        <v>0</v>
      </c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9">
        <f>SUM(V166)</f>
        <v>0.7</v>
      </c>
      <c r="W165" s="89">
        <f>SUM(W166)</f>
        <v>8.2</v>
      </c>
      <c r="X165" s="101">
        <f>X166</f>
        <v>0</v>
      </c>
    </row>
    <row r="166" spans="2:24" ht="75" hidden="1">
      <c r="B166" s="33" t="s">
        <v>15</v>
      </c>
      <c r="C166" s="24">
        <v>8</v>
      </c>
      <c r="D166" s="24">
        <v>1</v>
      </c>
      <c r="E166" s="28" t="s">
        <v>34</v>
      </c>
      <c r="F166" s="29" t="s">
        <v>14</v>
      </c>
      <c r="G166" s="29"/>
      <c r="H166" s="29" t="s">
        <v>9</v>
      </c>
      <c r="I166" s="29"/>
      <c r="J166" s="25">
        <v>100</v>
      </c>
      <c r="K166" s="101">
        <v>0</v>
      </c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9">
        <v>0.7</v>
      </c>
      <c r="W166" s="89">
        <v>8.2</v>
      </c>
      <c r="X166" s="101">
        <v>0</v>
      </c>
    </row>
    <row r="167" spans="2:24" ht="30" hidden="1">
      <c r="B167" s="33" t="s">
        <v>89</v>
      </c>
      <c r="C167" s="24">
        <v>8</v>
      </c>
      <c r="D167" s="24">
        <v>1</v>
      </c>
      <c r="E167" s="62" t="s">
        <v>34</v>
      </c>
      <c r="F167" s="49" t="s">
        <v>14</v>
      </c>
      <c r="G167" s="49"/>
      <c r="H167" s="49" t="s">
        <v>88</v>
      </c>
      <c r="I167" s="49"/>
      <c r="J167" s="25"/>
      <c r="K167" s="101">
        <f>K168</f>
        <v>0</v>
      </c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9"/>
      <c r="W167" s="89"/>
      <c r="X167" s="101">
        <f>X168</f>
        <v>0</v>
      </c>
    </row>
    <row r="168" spans="2:24" ht="75" hidden="1">
      <c r="B168" s="33" t="s">
        <v>15</v>
      </c>
      <c r="C168" s="24">
        <v>8</v>
      </c>
      <c r="D168" s="24">
        <v>1</v>
      </c>
      <c r="E168" s="62" t="s">
        <v>34</v>
      </c>
      <c r="F168" s="49" t="s">
        <v>14</v>
      </c>
      <c r="G168" s="49"/>
      <c r="H168" s="49" t="s">
        <v>88</v>
      </c>
      <c r="I168" s="49"/>
      <c r="J168" s="25">
        <v>100</v>
      </c>
      <c r="K168" s="101">
        <v>0</v>
      </c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9"/>
      <c r="W168" s="89"/>
      <c r="X168" s="101">
        <v>0</v>
      </c>
    </row>
    <row r="169" spans="2:24" ht="45" customHeight="1" hidden="1">
      <c r="B169" s="75" t="s">
        <v>133</v>
      </c>
      <c r="C169" s="24">
        <v>8</v>
      </c>
      <c r="D169" s="24">
        <v>1</v>
      </c>
      <c r="E169" s="28" t="s">
        <v>34</v>
      </c>
      <c r="F169" s="29" t="s">
        <v>14</v>
      </c>
      <c r="G169" s="29" t="s">
        <v>95</v>
      </c>
      <c r="H169" s="29" t="s">
        <v>6</v>
      </c>
      <c r="I169" s="29" t="s">
        <v>17</v>
      </c>
      <c r="J169" s="34"/>
      <c r="K169" s="101">
        <f>K170</f>
        <v>0</v>
      </c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9">
        <f>SUM(V171,V172,V173)</f>
        <v>0</v>
      </c>
      <c r="W169" s="89">
        <f>SUM(W171,W172,W173)</f>
        <v>0</v>
      </c>
      <c r="X169" s="101">
        <f>X170</f>
        <v>0</v>
      </c>
    </row>
    <row r="170" spans="2:24" ht="30" hidden="1">
      <c r="B170" s="27" t="s">
        <v>98</v>
      </c>
      <c r="C170" s="24">
        <v>8</v>
      </c>
      <c r="D170" s="24">
        <v>1</v>
      </c>
      <c r="E170" s="28" t="s">
        <v>34</v>
      </c>
      <c r="F170" s="29" t="s">
        <v>14</v>
      </c>
      <c r="G170" s="29" t="s">
        <v>95</v>
      </c>
      <c r="H170" s="29" t="s">
        <v>6</v>
      </c>
      <c r="I170" s="29" t="s">
        <v>17</v>
      </c>
      <c r="J170" s="25">
        <v>240</v>
      </c>
      <c r="K170" s="101">
        <v>0</v>
      </c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9">
        <v>1436</v>
      </c>
      <c r="W170" s="89">
        <v>1503</v>
      </c>
      <c r="X170" s="101">
        <v>0</v>
      </c>
    </row>
    <row r="171" spans="2:24" ht="120" hidden="1">
      <c r="B171" s="33" t="s">
        <v>127</v>
      </c>
      <c r="C171" s="24">
        <v>8</v>
      </c>
      <c r="D171" s="24">
        <v>1</v>
      </c>
      <c r="E171" s="62" t="s">
        <v>34</v>
      </c>
      <c r="F171" s="49" t="s">
        <v>14</v>
      </c>
      <c r="G171" s="49" t="s">
        <v>95</v>
      </c>
      <c r="H171" s="49" t="s">
        <v>128</v>
      </c>
      <c r="I171" s="49" t="s">
        <v>19</v>
      </c>
      <c r="J171" s="25"/>
      <c r="K171" s="101">
        <f>K172</f>
        <v>0</v>
      </c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9"/>
      <c r="W171" s="89"/>
      <c r="X171" s="101">
        <f>X172</f>
        <v>0</v>
      </c>
    </row>
    <row r="172" spans="2:24" ht="45" hidden="1">
      <c r="B172" s="33" t="s">
        <v>84</v>
      </c>
      <c r="C172" s="24">
        <v>8</v>
      </c>
      <c r="D172" s="24">
        <v>1</v>
      </c>
      <c r="E172" s="62" t="s">
        <v>34</v>
      </c>
      <c r="F172" s="49" t="s">
        <v>14</v>
      </c>
      <c r="G172" s="49" t="s">
        <v>95</v>
      </c>
      <c r="H172" s="49" t="s">
        <v>128</v>
      </c>
      <c r="I172" s="49" t="s">
        <v>19</v>
      </c>
      <c r="J172" s="25">
        <v>410</v>
      </c>
      <c r="K172" s="101">
        <v>0</v>
      </c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9"/>
      <c r="W172" s="89"/>
      <c r="X172" s="101">
        <v>0</v>
      </c>
    </row>
    <row r="173" spans="2:24" ht="31.5" customHeight="1">
      <c r="B173" s="27" t="s">
        <v>190</v>
      </c>
      <c r="C173" s="24">
        <v>8</v>
      </c>
      <c r="D173" s="24">
        <v>1</v>
      </c>
      <c r="E173" s="62" t="s">
        <v>34</v>
      </c>
      <c r="F173" s="49" t="s">
        <v>14</v>
      </c>
      <c r="G173" s="49" t="s">
        <v>95</v>
      </c>
      <c r="H173" s="49" t="s">
        <v>191</v>
      </c>
      <c r="I173" s="49" t="s">
        <v>19</v>
      </c>
      <c r="J173" s="25"/>
      <c r="K173" s="101">
        <f>K174</f>
        <v>919786.22</v>
      </c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9"/>
      <c r="W173" s="89"/>
      <c r="X173" s="101">
        <f>X174</f>
        <v>980172.84</v>
      </c>
    </row>
    <row r="174" spans="2:24" ht="33.75" customHeight="1">
      <c r="B174" s="27" t="s">
        <v>111</v>
      </c>
      <c r="C174" s="24">
        <v>8</v>
      </c>
      <c r="D174" s="24">
        <v>1</v>
      </c>
      <c r="E174" s="62" t="s">
        <v>34</v>
      </c>
      <c r="F174" s="49" t="s">
        <v>14</v>
      </c>
      <c r="G174" s="49" t="s">
        <v>95</v>
      </c>
      <c r="H174" s="49" t="s">
        <v>191</v>
      </c>
      <c r="I174" s="49" t="s">
        <v>19</v>
      </c>
      <c r="J174" s="25">
        <v>110</v>
      </c>
      <c r="K174" s="101">
        <v>919786.22</v>
      </c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9"/>
      <c r="W174" s="89"/>
      <c r="X174" s="101">
        <v>980172.84</v>
      </c>
    </row>
    <row r="175" spans="2:24" ht="135" hidden="1">
      <c r="B175" s="57" t="s">
        <v>126</v>
      </c>
      <c r="C175" s="30">
        <v>8</v>
      </c>
      <c r="D175" s="24">
        <v>1</v>
      </c>
      <c r="E175" s="28" t="s">
        <v>34</v>
      </c>
      <c r="F175" s="29" t="s">
        <v>14</v>
      </c>
      <c r="G175" s="29" t="s">
        <v>95</v>
      </c>
      <c r="H175" s="29" t="s">
        <v>125</v>
      </c>
      <c r="I175" s="31" t="s">
        <v>19</v>
      </c>
      <c r="J175" s="32"/>
      <c r="K175" s="101">
        <f>K176+K177</f>
        <v>0</v>
      </c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9"/>
      <c r="W175" s="89"/>
      <c r="X175" s="101">
        <f>X176+X177</f>
        <v>0</v>
      </c>
    </row>
    <row r="176" spans="2:24" ht="45" hidden="1">
      <c r="B176" s="33" t="s">
        <v>84</v>
      </c>
      <c r="C176" s="30">
        <v>8</v>
      </c>
      <c r="D176" s="24">
        <v>1</v>
      </c>
      <c r="E176" s="28" t="s">
        <v>34</v>
      </c>
      <c r="F176" s="29" t="s">
        <v>14</v>
      </c>
      <c r="G176" s="29" t="s">
        <v>95</v>
      </c>
      <c r="H176" s="29" t="s">
        <v>125</v>
      </c>
      <c r="I176" s="31" t="s">
        <v>19</v>
      </c>
      <c r="J176" s="32">
        <v>410</v>
      </c>
      <c r="K176" s="101">
        <v>0</v>
      </c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9"/>
      <c r="W176" s="89"/>
      <c r="X176" s="101">
        <v>0</v>
      </c>
    </row>
    <row r="177" spans="2:24" ht="30" hidden="1">
      <c r="B177" s="27" t="s">
        <v>31</v>
      </c>
      <c r="C177" s="30">
        <v>8</v>
      </c>
      <c r="D177" s="24">
        <v>1</v>
      </c>
      <c r="E177" s="28" t="s">
        <v>34</v>
      </c>
      <c r="F177" s="29" t="s">
        <v>14</v>
      </c>
      <c r="G177" s="29"/>
      <c r="H177" s="29" t="s">
        <v>7</v>
      </c>
      <c r="I177" s="31"/>
      <c r="J177" s="32">
        <v>300</v>
      </c>
      <c r="K177" s="101">
        <v>0</v>
      </c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9"/>
      <c r="W177" s="89"/>
      <c r="X177" s="101">
        <v>0</v>
      </c>
    </row>
    <row r="178" spans="2:24" ht="15" hidden="1">
      <c r="B178" s="56" t="s">
        <v>54</v>
      </c>
      <c r="C178" s="24">
        <v>8</v>
      </c>
      <c r="D178" s="24">
        <v>1</v>
      </c>
      <c r="E178" s="28" t="s">
        <v>34</v>
      </c>
      <c r="F178" s="29" t="s">
        <v>14</v>
      </c>
      <c r="G178" s="29"/>
      <c r="H178" s="29" t="s">
        <v>8</v>
      </c>
      <c r="I178" s="68"/>
      <c r="J178" s="50"/>
      <c r="K178" s="101">
        <f>K179</f>
        <v>0</v>
      </c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9" t="e">
        <f>SUM(#REF!,#REF!,#REF!)</f>
        <v>#REF!</v>
      </c>
      <c r="W178" s="89" t="e">
        <f>SUM(#REF!,#REF!,#REF!)</f>
        <v>#REF!</v>
      </c>
      <c r="X178" s="101">
        <f>X179</f>
        <v>0</v>
      </c>
    </row>
    <row r="179" spans="2:24" ht="75" hidden="1">
      <c r="B179" s="33" t="s">
        <v>15</v>
      </c>
      <c r="C179" s="30">
        <v>8</v>
      </c>
      <c r="D179" s="24">
        <v>1</v>
      </c>
      <c r="E179" s="28" t="s">
        <v>34</v>
      </c>
      <c r="F179" s="29" t="s">
        <v>14</v>
      </c>
      <c r="G179" s="29"/>
      <c r="H179" s="29" t="s">
        <v>8</v>
      </c>
      <c r="I179" s="31"/>
      <c r="J179" s="32">
        <v>100</v>
      </c>
      <c r="K179" s="101">
        <v>0</v>
      </c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9" t="e">
        <f>SUM(#REF!)</f>
        <v>#REF!</v>
      </c>
      <c r="W179" s="89" t="e">
        <f>SUM(#REF!)</f>
        <v>#REF!</v>
      </c>
      <c r="X179" s="101">
        <v>0</v>
      </c>
    </row>
    <row r="180" spans="2:24" ht="106.5" customHeight="1" hidden="1">
      <c r="B180" s="33" t="s">
        <v>130</v>
      </c>
      <c r="C180" s="24">
        <v>8</v>
      </c>
      <c r="D180" s="24">
        <v>1</v>
      </c>
      <c r="E180" s="62" t="s">
        <v>34</v>
      </c>
      <c r="F180" s="49" t="s">
        <v>14</v>
      </c>
      <c r="G180" s="49" t="s">
        <v>95</v>
      </c>
      <c r="H180" s="49" t="s">
        <v>129</v>
      </c>
      <c r="I180" s="49" t="s">
        <v>19</v>
      </c>
      <c r="J180" s="25"/>
      <c r="K180" s="101">
        <f>K181</f>
        <v>0</v>
      </c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9"/>
      <c r="W180" s="89"/>
      <c r="X180" s="101">
        <f>X181</f>
        <v>0</v>
      </c>
    </row>
    <row r="181" spans="2:24" ht="45" hidden="1">
      <c r="B181" s="33" t="s">
        <v>84</v>
      </c>
      <c r="C181" s="30">
        <v>8</v>
      </c>
      <c r="D181" s="24">
        <v>1</v>
      </c>
      <c r="E181" s="28" t="s">
        <v>34</v>
      </c>
      <c r="F181" s="29" t="s">
        <v>14</v>
      </c>
      <c r="G181" s="29" t="s">
        <v>95</v>
      </c>
      <c r="H181" s="29" t="s">
        <v>129</v>
      </c>
      <c r="I181" s="31" t="s">
        <v>19</v>
      </c>
      <c r="J181" s="32">
        <v>410</v>
      </c>
      <c r="K181" s="101">
        <v>0</v>
      </c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9"/>
      <c r="W181" s="89"/>
      <c r="X181" s="101">
        <v>0</v>
      </c>
    </row>
    <row r="182" spans="2:24" ht="75" hidden="1">
      <c r="B182" s="27" t="s">
        <v>144</v>
      </c>
      <c r="C182" s="24">
        <v>8</v>
      </c>
      <c r="D182" s="24">
        <v>1</v>
      </c>
      <c r="E182" s="28" t="s">
        <v>34</v>
      </c>
      <c r="F182" s="29" t="s">
        <v>14</v>
      </c>
      <c r="G182" s="29" t="s">
        <v>95</v>
      </c>
      <c r="H182" s="29" t="s">
        <v>134</v>
      </c>
      <c r="I182" s="29" t="s">
        <v>19</v>
      </c>
      <c r="J182" s="34"/>
      <c r="K182" s="101">
        <f>K183</f>
        <v>0</v>
      </c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9"/>
      <c r="W182" s="89"/>
      <c r="X182" s="101">
        <f>X183</f>
        <v>0</v>
      </c>
    </row>
    <row r="183" spans="2:24" ht="30" hidden="1">
      <c r="B183" s="27" t="s">
        <v>98</v>
      </c>
      <c r="C183" s="24">
        <v>8</v>
      </c>
      <c r="D183" s="24">
        <v>1</v>
      </c>
      <c r="E183" s="28" t="s">
        <v>34</v>
      </c>
      <c r="F183" s="29" t="s">
        <v>14</v>
      </c>
      <c r="G183" s="29" t="s">
        <v>95</v>
      </c>
      <c r="H183" s="29" t="s">
        <v>134</v>
      </c>
      <c r="I183" s="29" t="s">
        <v>19</v>
      </c>
      <c r="J183" s="25">
        <v>240</v>
      </c>
      <c r="K183" s="101">
        <v>0</v>
      </c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9">
        <v>1436</v>
      </c>
      <c r="W183" s="89">
        <v>1503</v>
      </c>
      <c r="X183" s="101">
        <v>0</v>
      </c>
    </row>
    <row r="184" spans="2:24" ht="18.75">
      <c r="B184" s="35" t="s">
        <v>56</v>
      </c>
      <c r="C184" s="36">
        <v>10</v>
      </c>
      <c r="D184" s="24" t="s">
        <v>36</v>
      </c>
      <c r="E184" s="28" t="s">
        <v>36</v>
      </c>
      <c r="F184" s="29" t="s">
        <v>36</v>
      </c>
      <c r="G184" s="29"/>
      <c r="H184" s="29" t="s">
        <v>36</v>
      </c>
      <c r="I184" s="29"/>
      <c r="J184" s="25" t="s">
        <v>36</v>
      </c>
      <c r="K184" s="91">
        <f>K185</f>
        <v>650000</v>
      </c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9">
        <v>37</v>
      </c>
      <c r="W184" s="89">
        <v>37</v>
      </c>
      <c r="X184" s="91">
        <f>X185</f>
        <v>650000</v>
      </c>
    </row>
    <row r="185" spans="2:24" ht="15">
      <c r="B185" s="23" t="s">
        <v>57</v>
      </c>
      <c r="C185" s="24">
        <v>10</v>
      </c>
      <c r="D185" s="24">
        <v>1</v>
      </c>
      <c r="E185" s="28" t="s">
        <v>36</v>
      </c>
      <c r="F185" s="29" t="s">
        <v>36</v>
      </c>
      <c r="G185" s="29"/>
      <c r="H185" s="29" t="s">
        <v>36</v>
      </c>
      <c r="I185" s="29"/>
      <c r="J185" s="25" t="s">
        <v>36</v>
      </c>
      <c r="K185" s="87">
        <f>K186</f>
        <v>650000</v>
      </c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102" t="e">
        <f>SUM(V186,#REF!,#REF!,#REF!)</f>
        <v>#REF!</v>
      </c>
      <c r="W185" s="102" t="e">
        <f>SUM(W186,#REF!,#REF!,#REF!)</f>
        <v>#REF!</v>
      </c>
      <c r="X185" s="87">
        <f>X186</f>
        <v>650000</v>
      </c>
    </row>
    <row r="186" spans="2:24" ht="15">
      <c r="B186" s="56" t="s">
        <v>12</v>
      </c>
      <c r="C186" s="30">
        <v>10</v>
      </c>
      <c r="D186" s="24">
        <v>1</v>
      </c>
      <c r="E186" s="28" t="s">
        <v>34</v>
      </c>
      <c r="F186" s="29" t="s">
        <v>19</v>
      </c>
      <c r="G186" s="29" t="s">
        <v>95</v>
      </c>
      <c r="H186" s="29" t="s">
        <v>13</v>
      </c>
      <c r="I186" s="31" t="s">
        <v>19</v>
      </c>
      <c r="J186" s="32"/>
      <c r="K186" s="87">
        <f>K187</f>
        <v>650000</v>
      </c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103" t="e">
        <f aca="true" t="shared" si="6" ref="V186:W188">SUM(V187)</f>
        <v>#REF!</v>
      </c>
      <c r="W186" s="103" t="e">
        <f t="shared" si="6"/>
        <v>#REF!</v>
      </c>
      <c r="X186" s="87">
        <f>X187</f>
        <v>650000</v>
      </c>
    </row>
    <row r="187" spans="2:24" ht="15">
      <c r="B187" s="56" t="s">
        <v>101</v>
      </c>
      <c r="C187" s="30">
        <v>10</v>
      </c>
      <c r="D187" s="24">
        <v>1</v>
      </c>
      <c r="E187" s="28" t="s">
        <v>34</v>
      </c>
      <c r="F187" s="29" t="s">
        <v>14</v>
      </c>
      <c r="G187" s="29" t="s">
        <v>95</v>
      </c>
      <c r="H187" s="29" t="s">
        <v>13</v>
      </c>
      <c r="I187" s="31" t="s">
        <v>19</v>
      </c>
      <c r="J187" s="32"/>
      <c r="K187" s="87">
        <f>K188</f>
        <v>650000</v>
      </c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9" t="e">
        <f t="shared" si="6"/>
        <v>#REF!</v>
      </c>
      <c r="W187" s="89" t="e">
        <f t="shared" si="6"/>
        <v>#REF!</v>
      </c>
      <c r="X187" s="87">
        <f>X188</f>
        <v>650000</v>
      </c>
    </row>
    <row r="188" spans="2:24" ht="75">
      <c r="B188" s="57" t="s">
        <v>11</v>
      </c>
      <c r="C188" s="30">
        <v>10</v>
      </c>
      <c r="D188" s="24">
        <v>1</v>
      </c>
      <c r="E188" s="28" t="s">
        <v>34</v>
      </c>
      <c r="F188" s="29" t="s">
        <v>14</v>
      </c>
      <c r="G188" s="29" t="s">
        <v>95</v>
      </c>
      <c r="H188" s="29" t="s">
        <v>10</v>
      </c>
      <c r="I188" s="31" t="s">
        <v>19</v>
      </c>
      <c r="J188" s="32" t="s">
        <v>36</v>
      </c>
      <c r="K188" s="87">
        <f>K189</f>
        <v>650000</v>
      </c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9" t="e">
        <f t="shared" si="6"/>
        <v>#REF!</v>
      </c>
      <c r="W188" s="89" t="e">
        <f t="shared" si="6"/>
        <v>#REF!</v>
      </c>
      <c r="X188" s="87">
        <f>X189</f>
        <v>650000</v>
      </c>
    </row>
    <row r="189" spans="2:24" ht="15">
      <c r="B189" s="27" t="s">
        <v>163</v>
      </c>
      <c r="C189" s="30">
        <v>10</v>
      </c>
      <c r="D189" s="24">
        <v>1</v>
      </c>
      <c r="E189" s="28" t="s">
        <v>34</v>
      </c>
      <c r="F189" s="29" t="s">
        <v>14</v>
      </c>
      <c r="G189" s="29" t="s">
        <v>95</v>
      </c>
      <c r="H189" s="29" t="s">
        <v>10</v>
      </c>
      <c r="I189" s="31" t="s">
        <v>19</v>
      </c>
      <c r="J189" s="32">
        <v>310</v>
      </c>
      <c r="K189" s="87">
        <v>650000</v>
      </c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9" t="e">
        <f>SUM(#REF!)</f>
        <v>#REF!</v>
      </c>
      <c r="W189" s="89" t="e">
        <f>SUM(#REF!)</f>
        <v>#REF!</v>
      </c>
      <c r="X189" s="87">
        <v>650000</v>
      </c>
    </row>
    <row r="190" spans="2:24" ht="15">
      <c r="B190" s="41" t="s">
        <v>0</v>
      </c>
      <c r="C190" s="42">
        <v>99</v>
      </c>
      <c r="D190" s="43"/>
      <c r="E190" s="44"/>
      <c r="F190" s="45"/>
      <c r="G190" s="45"/>
      <c r="H190" s="45"/>
      <c r="I190" s="67"/>
      <c r="J190" s="65"/>
      <c r="K190" s="91">
        <f>K191</f>
        <v>399365.1</v>
      </c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9"/>
      <c r="W190" s="89"/>
      <c r="X190" s="91">
        <f>X191</f>
        <v>820406.77</v>
      </c>
    </row>
    <row r="191" spans="2:24" ht="15">
      <c r="B191" s="37" t="s">
        <v>0</v>
      </c>
      <c r="C191" s="30">
        <v>99</v>
      </c>
      <c r="D191" s="30">
        <v>99</v>
      </c>
      <c r="E191" s="28"/>
      <c r="F191" s="29"/>
      <c r="G191" s="29"/>
      <c r="H191" s="29"/>
      <c r="I191" s="31"/>
      <c r="J191" s="66"/>
      <c r="K191" s="87">
        <f>K192</f>
        <v>399365.1</v>
      </c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94">
        <f aca="true" t="shared" si="7" ref="V191:W193">SUM(V192)</f>
        <v>5317</v>
      </c>
      <c r="W191" s="94">
        <f t="shared" si="7"/>
        <v>11335.7</v>
      </c>
      <c r="X191" s="87">
        <f>X192</f>
        <v>820406.77</v>
      </c>
    </row>
    <row r="192" spans="2:24" ht="15">
      <c r="B192" s="37" t="s">
        <v>0</v>
      </c>
      <c r="C192" s="30">
        <v>99</v>
      </c>
      <c r="D192" s="30">
        <v>99</v>
      </c>
      <c r="E192" s="28" t="s">
        <v>112</v>
      </c>
      <c r="F192" s="29">
        <v>0</v>
      </c>
      <c r="G192" s="29"/>
      <c r="H192" s="29">
        <v>0</v>
      </c>
      <c r="I192" s="31"/>
      <c r="J192" s="66"/>
      <c r="K192" s="87">
        <f>K193</f>
        <v>399365.1</v>
      </c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9">
        <f t="shared" si="7"/>
        <v>5317</v>
      </c>
      <c r="W192" s="89">
        <f t="shared" si="7"/>
        <v>11335.7</v>
      </c>
      <c r="X192" s="87">
        <f>X193</f>
        <v>820406.77</v>
      </c>
    </row>
    <row r="193" spans="2:24" ht="15.75" thickBot="1">
      <c r="B193" s="51" t="s">
        <v>0</v>
      </c>
      <c r="C193" s="52">
        <v>99</v>
      </c>
      <c r="D193" s="52">
        <v>99</v>
      </c>
      <c r="E193" s="28" t="s">
        <v>112</v>
      </c>
      <c r="F193" s="29">
        <v>0</v>
      </c>
      <c r="G193" s="29"/>
      <c r="H193" s="29">
        <v>0</v>
      </c>
      <c r="I193" s="68"/>
      <c r="J193" s="53">
        <v>999</v>
      </c>
      <c r="K193" s="104">
        <v>399365.1</v>
      </c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9">
        <f t="shared" si="7"/>
        <v>5317</v>
      </c>
      <c r="W193" s="89">
        <f t="shared" si="7"/>
        <v>11335.7</v>
      </c>
      <c r="X193" s="104">
        <v>820406.77</v>
      </c>
    </row>
    <row r="194" spans="2:24" ht="15.75" thickBot="1">
      <c r="B194" s="69" t="s">
        <v>59</v>
      </c>
      <c r="C194" s="70"/>
      <c r="D194" s="71"/>
      <c r="E194" s="54"/>
      <c r="F194" s="54"/>
      <c r="G194" s="54"/>
      <c r="H194" s="54"/>
      <c r="I194" s="54"/>
      <c r="J194" s="72"/>
      <c r="K194" s="105">
        <f>K14+K55+K61+K77+K97+K157+K184+K190</f>
        <v>17304990.150000002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106">
        <v>5317</v>
      </c>
      <c r="W194" s="106">
        <v>11335.7</v>
      </c>
      <c r="X194" s="105">
        <f>X14+X55+X61+X77+X97+X157+X184+X190</f>
        <v>17813485.919999998</v>
      </c>
    </row>
    <row r="195" spans="22:23" ht="1.5" customHeight="1" thickBot="1">
      <c r="V195" s="17" t="e">
        <f>SUM(V14,V55,V61,V77,V97,#REF!,V157,V185,#REF!,#REF!,#REF!,V191)</f>
        <v>#REF!</v>
      </c>
      <c r="W195" s="17" t="e">
        <f>SUM(W14,W55,W61,W77,W97,#REF!,W157,W185,#REF!,#REF!,#REF!,W191)</f>
        <v>#REF!</v>
      </c>
    </row>
    <row r="196" ht="12.75" hidden="1"/>
    <row r="197" ht="12" customHeight="1" hidden="1"/>
    <row r="199" spans="2:11" ht="15.75">
      <c r="B199" s="55" t="s">
        <v>58</v>
      </c>
      <c r="C199" s="55"/>
      <c r="D199" s="55"/>
      <c r="E199" s="55"/>
      <c r="F199" s="55"/>
      <c r="G199" s="55"/>
      <c r="H199" s="55"/>
      <c r="I199" s="55"/>
      <c r="J199" s="55"/>
      <c r="K199" s="55"/>
    </row>
    <row r="200" spans="2:11" ht="15.75">
      <c r="B200" s="55" t="s">
        <v>74</v>
      </c>
      <c r="C200" s="55"/>
      <c r="D200" s="55"/>
      <c r="E200" s="55"/>
      <c r="F200" s="55"/>
      <c r="G200" s="55"/>
      <c r="H200" s="55" t="s">
        <v>75</v>
      </c>
      <c r="I200" s="55"/>
      <c r="J200" s="55"/>
      <c r="K200" s="55"/>
    </row>
    <row r="201" spans="2:11" ht="15.75">
      <c r="B201" s="55"/>
      <c r="C201" s="55"/>
      <c r="D201" s="55"/>
      <c r="E201" s="55"/>
      <c r="F201" s="55"/>
      <c r="G201" s="55"/>
      <c r="H201" s="55"/>
      <c r="I201" s="55"/>
      <c r="J201" s="55"/>
      <c r="K201" s="55"/>
    </row>
  </sheetData>
  <sheetProtection/>
  <mergeCells count="11">
    <mergeCell ref="C1:X1"/>
    <mergeCell ref="C2:X2"/>
    <mergeCell ref="C3:X3"/>
    <mergeCell ref="C4:X4"/>
    <mergeCell ref="E13:I13"/>
    <mergeCell ref="B12:B13"/>
    <mergeCell ref="C12:J12"/>
    <mergeCell ref="C5:K5"/>
    <mergeCell ref="H11:J11"/>
    <mergeCell ref="B10:J10"/>
    <mergeCell ref="B8:X8"/>
  </mergeCells>
  <printOptions/>
  <pageMargins left="0.7874015748031497" right="0.1968503937007874" top="0.3937007874015748" bottom="0.31496062992125984" header="0.1968503937007874" footer="0.1968503937007874"/>
  <pageSetup fitToHeight="4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2021-12-17T06:56:57Z</cp:lastPrinted>
  <dcterms:created xsi:type="dcterms:W3CDTF">2011-10-31T10:59:45Z</dcterms:created>
  <dcterms:modified xsi:type="dcterms:W3CDTF">2021-12-17T06:57:36Z</dcterms:modified>
  <cp:category/>
  <cp:version/>
  <cp:contentType/>
  <cp:contentStatus/>
</cp:coreProperties>
</file>